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letic\OneDrive - Environmental Protection Agency (EPA)\Profile\Documents\Calcs\RXNS\monoterpene autoxidation\2021-09-01\"/>
    </mc:Choice>
  </mc:AlternateContent>
  <xr:revisionPtr revIDLastSave="0" documentId="13_ncr:1_{DAC48B1B-D06E-4C86-A461-40D794D34D45}" xr6:coauthVersionLast="46" xr6:coauthVersionMax="47" xr10:uidLastSave="{00000000-0000-0000-0000-000000000000}"/>
  <bookViews>
    <workbookView xWindow="20052" yWindow="-108" windowWidth="20376" windowHeight="12216" activeTab="1" xr2:uid="{16D44760-32FC-4DB1-9A37-A1F6003D6046}"/>
  </bookViews>
  <sheets>
    <sheet name="ReadMe" sheetId="2" r:id="rId1"/>
    <sheet name="OH rxns in a-pinen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M15" i="1"/>
  <c r="M14" i="1"/>
  <c r="L16" i="1"/>
  <c r="L15" i="1"/>
  <c r="L14" i="1"/>
  <c r="H68" i="1" l="1"/>
  <c r="H55" i="1"/>
  <c r="H22" i="1"/>
  <c r="D67" i="1" l="1"/>
  <c r="C67" i="1"/>
  <c r="B67" i="1"/>
  <c r="D65" i="1"/>
  <c r="D68" i="1" s="1"/>
  <c r="C65" i="1"/>
  <c r="B65" i="1"/>
  <c r="D54" i="1"/>
  <c r="C54" i="1"/>
  <c r="B54" i="1"/>
  <c r="D52" i="1"/>
  <c r="D55" i="1" s="1"/>
  <c r="C52" i="1"/>
  <c r="B52" i="1"/>
  <c r="C19" i="1" l="1"/>
  <c r="D19" i="1"/>
  <c r="D22" i="1" s="1"/>
  <c r="B19" i="1"/>
  <c r="C21" i="1" l="1"/>
  <c r="D21" i="1"/>
  <c r="B21" i="1"/>
</calcChain>
</file>

<file path=xl/sharedStrings.xml><?xml version="1.0" encoding="utf-8"?>
<sst xmlns="http://schemas.openxmlformats.org/spreadsheetml/2006/main" count="119" uniqueCount="74">
  <si>
    <t>CONSTANTS</t>
  </si>
  <si>
    <t>T</t>
  </si>
  <si>
    <t>K</t>
  </si>
  <si>
    <t>h</t>
  </si>
  <si>
    <t>J*s</t>
  </si>
  <si>
    <t>k_B</t>
  </si>
  <si>
    <t>J/K</t>
  </si>
  <si>
    <t>R</t>
  </si>
  <si>
    <t>kcal/mol/K</t>
  </si>
  <si>
    <t>N_A</t>
  </si>
  <si>
    <t>molecules/mol</t>
  </si>
  <si>
    <t>P</t>
  </si>
  <si>
    <t>Pa</t>
  </si>
  <si>
    <t>mol/L</t>
  </si>
  <si>
    <r>
      <t>molecules/cm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</si>
  <si>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ZPE</t>
    </r>
    <r>
      <rPr>
        <b/>
        <sz val="11"/>
        <color theme="1"/>
        <rFont val="Calibri"/>
        <family val="2"/>
        <scheme val="minor"/>
      </rPr>
      <t xml:space="preserve"> (H)</t>
    </r>
  </si>
  <si>
    <t>H (H)</t>
  </si>
  <si>
    <t>G (H)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</si>
  <si>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E</t>
    </r>
    <r>
      <rPr>
        <vertAlign val="subscript"/>
        <sz val="11"/>
        <color theme="1"/>
        <rFont val="Calibri"/>
        <family val="2"/>
        <scheme val="minor"/>
      </rPr>
      <t>ZPE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</si>
  <si>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</si>
  <si>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</si>
  <si>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E</t>
    </r>
    <r>
      <rPr>
        <vertAlign val="subscript"/>
        <sz val="11"/>
        <color theme="1"/>
        <rFont val="Calibri"/>
        <family val="2"/>
        <scheme val="minor"/>
      </rPr>
      <t>ZPE, rxn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</si>
  <si>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rxn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</si>
  <si>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vertAlign val="subscript"/>
        <sz val="11"/>
        <color theme="1"/>
        <rFont val="Calibri"/>
        <family val="2"/>
        <scheme val="minor"/>
      </rPr>
      <t>rxn</t>
    </r>
    <r>
      <rPr>
        <sz val="9.9"/>
        <color theme="1"/>
        <rFont val="Calibri"/>
        <family val="2"/>
      </rPr>
      <t xml:space="preserve"> (kcal/mol)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</si>
  <si>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TST</t>
    </r>
    <r>
      <rPr>
        <b/>
        <sz val="11"/>
        <color theme="1"/>
        <rFont val="Calibri"/>
        <family val="2"/>
        <scheme val="minor"/>
      </rPr>
      <t xml:space="preserve"> (s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</si>
  <si>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Metadata</t>
  </si>
  <si>
    <t>Title:</t>
  </si>
  <si>
    <t>Description:</t>
  </si>
  <si>
    <t>Units:</t>
  </si>
  <si>
    <t>Variables:</t>
  </si>
  <si>
    <t>Time of data collection:</t>
  </si>
  <si>
    <t>J - Joules (energy)</t>
  </si>
  <si>
    <r>
      <t>E</t>
    </r>
    <r>
      <rPr>
        <vertAlign val="subscript"/>
        <sz val="9"/>
        <color theme="1"/>
        <rFont val="Calibri"/>
        <family val="2"/>
        <scheme val="minor"/>
      </rPr>
      <t>ZPE</t>
    </r>
    <r>
      <rPr>
        <sz val="9"/>
        <color theme="1"/>
        <rFont val="Calibri"/>
        <family val="2"/>
        <scheme val="minor"/>
      </rPr>
      <t xml:space="preserve"> - zero point energy</t>
    </r>
  </si>
  <si>
    <t>kcal/mol - kilocalories/mole (energy)</t>
  </si>
  <si>
    <t>H - enthalpy</t>
  </si>
  <si>
    <t>H - Hartrees (energy)</t>
  </si>
  <si>
    <t>G - Gibbs free energy</t>
  </si>
  <si>
    <t>K - Kelvin (temperature)</t>
  </si>
  <si>
    <t>q_t - translational partition function</t>
  </si>
  <si>
    <t>Pa - pascal (pressure)</t>
  </si>
  <si>
    <t>q_r - rotational partition function</t>
  </si>
  <si>
    <t>mol - moles (quantity)</t>
  </si>
  <si>
    <t>q_v - vibrational partition function</t>
  </si>
  <si>
    <r>
      <t>cm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- centimeters cubed (volume)</t>
    </r>
  </si>
  <si>
    <t>q_e - electronic partition function</t>
  </si>
  <si>
    <t>kg - kilograms (mass)</t>
  </si>
  <si>
    <t>Q_tot - total partition function</t>
  </si>
  <si>
    <t>m - mass</t>
  </si>
  <si>
    <t>k - rate constant</t>
  </si>
  <si>
    <t>2OOH3OH8RO2 --&gt; 2OOH3OH6OO8ring</t>
  </si>
  <si>
    <t>2OOH3OH8RO2_9.out</t>
  </si>
  <si>
    <t>2OOH3OH6OO8ring_4..out</t>
  </si>
  <si>
    <t>wB97XD/aug-cc-pVTZ gas phase (data to be compared with ring closure using 6-311++G** calcs on 2021-07-23)</t>
  </si>
  <si>
    <r>
      <t>Summary Monoterpene-OO</t>
    </r>
    <r>
      <rPr>
        <b/>
        <sz val="16"/>
        <color theme="1"/>
        <rFont val="Calibri"/>
        <family val="2"/>
      </rPr>
      <t>∙</t>
    </r>
    <r>
      <rPr>
        <b/>
        <sz val="16"/>
        <color theme="1"/>
        <rFont val="Calibri"/>
        <family val="2"/>
        <scheme val="minor"/>
      </rPr>
      <t xml:space="preserve"> Ring Closure Electronic Structure Calculations</t>
    </r>
  </si>
  <si>
    <r>
      <rPr>
        <b/>
        <u/>
        <sz val="11"/>
        <color theme="1"/>
        <rFont val="Symbol"/>
        <family val="1"/>
        <charset val="2"/>
      </rPr>
      <t>a</t>
    </r>
    <r>
      <rPr>
        <b/>
        <u/>
        <sz val="11"/>
        <color theme="1"/>
        <rFont val="Calibri"/>
        <family val="2"/>
        <scheme val="minor"/>
      </rPr>
      <t xml:space="preserve">-pinene+ </t>
    </r>
  </si>
  <si>
    <r>
      <rPr>
        <b/>
        <u/>
        <sz val="11"/>
        <color theme="1"/>
        <rFont val="Symbol"/>
        <family val="1"/>
        <charset val="2"/>
      </rPr>
      <t>b</t>
    </r>
    <r>
      <rPr>
        <b/>
        <u/>
        <sz val="11"/>
        <color theme="1"/>
        <rFont val="Calibri"/>
        <family val="2"/>
        <scheme val="minor"/>
      </rPr>
      <t xml:space="preserve">-pinene+ </t>
    </r>
  </si>
  <si>
    <t>limonene+</t>
  </si>
  <si>
    <t>1OH2OOH8RO2 --&gt; 1OH2OOH4OO8ring</t>
  </si>
  <si>
    <t>1OH2OOH8RO2_6.out</t>
  </si>
  <si>
    <t>1OH2OOH4OO8ring_3.out</t>
  </si>
  <si>
    <t>2OOH8RO29OH --&gt; 2OOH4OO8ring9OH</t>
  </si>
  <si>
    <t>2OOH8RO29OH_8.out</t>
  </si>
  <si>
    <t>2OOH4OO8ring9OH_3.out</t>
  </si>
  <si>
    <t>wB97XD/6-311++G** (2021-07-23)</t>
  </si>
  <si>
    <t>TS3_freq.out</t>
  </si>
  <si>
    <r>
      <rPr>
        <b/>
        <sz val="12"/>
        <color theme="1"/>
        <rFont val="Symbol"/>
        <family val="1"/>
        <charset val="2"/>
      </rPr>
      <t>w</t>
    </r>
    <r>
      <rPr>
        <b/>
        <sz val="12"/>
        <color theme="1"/>
        <rFont val="Calibri"/>
        <family val="2"/>
        <scheme val="minor"/>
      </rPr>
      <t>B97X-D/aug-cc-pVTZ</t>
    </r>
  </si>
  <si>
    <r>
      <rPr>
        <b/>
        <sz val="12"/>
        <color theme="1"/>
        <rFont val="Symbol"/>
        <family val="1"/>
        <charset val="2"/>
      </rPr>
      <t>a</t>
    </r>
    <r>
      <rPr>
        <b/>
        <sz val="12"/>
        <color theme="1"/>
        <rFont val="Calibri"/>
        <family val="2"/>
        <scheme val="minor"/>
      </rPr>
      <t>-pinene</t>
    </r>
    <r>
      <rPr>
        <b/>
        <sz val="12"/>
        <color theme="1"/>
        <rFont val="Calibri"/>
        <family val="1"/>
        <charset val="2"/>
        <scheme val="minor"/>
      </rPr>
      <t xml:space="preserve"> (2OOH,3OH,6OO8 ring,7RO2)</t>
    </r>
  </si>
  <si>
    <r>
      <rPr>
        <b/>
        <sz val="12"/>
        <color theme="1"/>
        <rFont val="Symbol"/>
        <family val="1"/>
        <charset val="2"/>
      </rPr>
      <t>b</t>
    </r>
    <r>
      <rPr>
        <b/>
        <sz val="12"/>
        <color theme="1"/>
        <rFont val="Calibri"/>
        <family val="2"/>
        <scheme val="minor"/>
      </rPr>
      <t>-pinene</t>
    </r>
    <r>
      <rPr>
        <b/>
        <sz val="12"/>
        <color theme="1"/>
        <rFont val="Calibri"/>
        <family val="1"/>
        <charset val="2"/>
        <scheme val="minor"/>
      </rPr>
      <t xml:space="preserve"> (1OH,2OOH,6OO8 ring,7RO2)</t>
    </r>
  </si>
  <si>
    <t>limonene (2OOH,6OO8 ring,7RO2,9OH)</t>
  </si>
  <si>
    <r>
      <t>Energetics and Kinetics of Exo-5-Cyclizations with (+)-</t>
    </r>
    <r>
      <rPr>
        <sz val="9"/>
        <color theme="1"/>
        <rFont val="Symbol"/>
        <family val="1"/>
        <charset val="2"/>
      </rPr>
      <t>a</t>
    </r>
    <r>
      <rPr>
        <sz val="9"/>
        <color theme="1"/>
        <rFont val="Calibri"/>
        <family val="2"/>
        <scheme val="minor"/>
      </rPr>
      <t>-pinene, (+)-</t>
    </r>
    <r>
      <rPr>
        <sz val="9"/>
        <color theme="1"/>
        <rFont val="Symbol"/>
        <family val="1"/>
        <charset val="2"/>
      </rPr>
      <t>b</t>
    </r>
    <r>
      <rPr>
        <sz val="9"/>
        <color theme="1"/>
        <rFont val="Calibri"/>
        <family val="2"/>
        <scheme val="minor"/>
      </rPr>
      <t>-pinene and (+) limonene</t>
    </r>
  </si>
  <si>
    <r>
      <t xml:space="preserve">Rates of specific exo-5-cyclizations with </t>
    </r>
    <r>
      <rPr>
        <sz val="9"/>
        <color theme="1"/>
        <rFont val="Symbol"/>
        <family val="1"/>
        <charset val="2"/>
      </rPr>
      <t>a</t>
    </r>
    <r>
      <rPr>
        <sz val="9"/>
        <color theme="1"/>
        <rFont val="Calibri"/>
        <family val="2"/>
        <scheme val="minor"/>
      </rPr>
      <t xml:space="preserve">-pinene, </t>
    </r>
    <r>
      <rPr>
        <sz val="9"/>
        <color theme="1"/>
        <rFont val="Symbol"/>
        <family val="1"/>
        <charset val="2"/>
      </rPr>
      <t>b</t>
    </r>
    <r>
      <rPr>
        <sz val="9"/>
        <color theme="1"/>
        <rFont val="Calibri"/>
        <family val="2"/>
        <scheme val="minor"/>
      </rPr>
      <t xml:space="preserve">-pinene and limonene using wB97XD/aug-cc-pVTZ, transition state theory (TST) and master equation (MESMER).  </t>
    </r>
  </si>
  <si>
    <t>09/01/2021 - 09/09/2021</t>
  </si>
  <si>
    <r>
      <rPr>
        <b/>
        <sz val="12"/>
        <color theme="1"/>
        <rFont val="Symbol"/>
        <family val="1"/>
        <charset val="2"/>
      </rPr>
      <t>w</t>
    </r>
    <r>
      <rPr>
        <b/>
        <sz val="12"/>
        <color theme="1"/>
        <rFont val="Calibri"/>
        <family val="2"/>
        <scheme val="minor"/>
      </rPr>
      <t>B97X-D/6-311++G(d,p)</t>
    </r>
  </si>
  <si>
    <r>
      <t>5-exo cyclization rate constants (s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</si>
</sst>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0.0E+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.9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vertAlign val="super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9"/>
      <color theme="1"/>
      <name val="Calibri"/>
      <family val="1"/>
      <charset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1"/>
      <color theme="1"/>
      <name val="Symbol"/>
      <family val="1"/>
      <charset val="2"/>
    </font>
    <font>
      <b/>
      <u/>
      <sz val="11"/>
      <color theme="1"/>
      <name val="Calibri"/>
      <family val="1"/>
      <charset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vertAlign val="sub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1"/>
      <charset val="2"/>
      <scheme val="minor"/>
    </font>
    <font>
      <b/>
      <sz val="12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6" fillId="3" borderId="0" xfId="0" applyFont="1" applyFill="1"/>
    <xf numFmtId="0" fontId="16" fillId="4" borderId="0" xfId="0" applyFont="1" applyFill="1"/>
    <xf numFmtId="0" fontId="2" fillId="5" borderId="0" xfId="0" applyFont="1" applyFill="1"/>
    <xf numFmtId="165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5" fontId="1" fillId="0" borderId="0" xfId="0" applyNumberFormat="1" applyFont="1" applyFill="1" applyAlignment="1">
      <alignment horizontal="center"/>
    </xf>
    <xf numFmtId="0" fontId="17" fillId="0" borderId="0" xfId="0" applyFont="1" applyFill="1"/>
    <xf numFmtId="0" fontId="18" fillId="0" borderId="0" xfId="0" applyFont="1"/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/>
    <xf numFmtId="0" fontId="23" fillId="0" borderId="0" xfId="0" applyFont="1"/>
    <xf numFmtId="166" fontId="0" fillId="6" borderId="0" xfId="0" applyNumberFormat="1" applyFill="1" applyAlignment="1">
      <alignment horizontal="center"/>
    </xf>
    <xf numFmtId="0" fontId="25" fillId="0" borderId="0" xfId="0" applyFont="1"/>
    <xf numFmtId="0" fontId="26" fillId="0" borderId="1" xfId="0" applyFont="1" applyBorder="1" applyAlignment="1">
      <alignment horizontal="center"/>
    </xf>
    <xf numFmtId="11" fontId="0" fillId="6" borderId="0" xfId="0" applyNumberFormat="1" applyFill="1" applyAlignment="1">
      <alignment horizontal="center"/>
    </xf>
    <xf numFmtId="0" fontId="28" fillId="0" borderId="0" xfId="0" applyFont="1"/>
    <xf numFmtId="165" fontId="25" fillId="0" borderId="1" xfId="0" applyNumberFormat="1" applyFont="1" applyBorder="1" applyAlignment="1">
      <alignment horizontal="center"/>
    </xf>
    <xf numFmtId="165" fontId="25" fillId="7" borderId="4" xfId="0" applyNumberFormat="1" applyFont="1" applyFill="1" applyBorder="1" applyAlignment="1">
      <alignment horizontal="center"/>
    </xf>
    <xf numFmtId="165" fontId="25" fillId="0" borderId="6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B6E9-7987-4054-AED9-31E10BF25711}">
  <dimension ref="A1:C16"/>
  <sheetViews>
    <sheetView workbookViewId="0">
      <selection activeCell="C8" sqref="C8"/>
    </sheetView>
  </sheetViews>
  <sheetFormatPr defaultRowHeight="14.4"/>
  <cols>
    <col min="1" max="1" width="66.44140625" bestFit="1" customWidth="1"/>
    <col min="2" max="2" width="32.88671875" customWidth="1"/>
    <col min="3" max="3" width="31.109375" customWidth="1"/>
  </cols>
  <sheetData>
    <row r="1" spans="1:3" ht="18">
      <c r="A1" s="28" t="s">
        <v>25</v>
      </c>
    </row>
    <row r="3" spans="1:3">
      <c r="A3" s="1" t="s">
        <v>26</v>
      </c>
      <c r="B3" s="1" t="s">
        <v>27</v>
      </c>
    </row>
    <row r="4" spans="1:3" ht="48">
      <c r="A4" s="29" t="s">
        <v>69</v>
      </c>
      <c r="B4" s="30" t="s">
        <v>70</v>
      </c>
    </row>
    <row r="6" spans="1:3">
      <c r="A6" s="1" t="s">
        <v>28</v>
      </c>
      <c r="B6" s="1" t="s">
        <v>29</v>
      </c>
      <c r="C6" s="1" t="s">
        <v>30</v>
      </c>
    </row>
    <row r="7" spans="1:3">
      <c r="A7" s="29" t="s">
        <v>31</v>
      </c>
      <c r="B7" s="29" t="s">
        <v>32</v>
      </c>
      <c r="C7" s="29" t="s">
        <v>71</v>
      </c>
    </row>
    <row r="8" spans="1:3">
      <c r="A8" s="31" t="s">
        <v>33</v>
      </c>
      <c r="B8" s="31" t="s">
        <v>34</v>
      </c>
      <c r="C8" s="31"/>
    </row>
    <row r="9" spans="1:3">
      <c r="A9" s="31" t="s">
        <v>35</v>
      </c>
      <c r="B9" s="31" t="s">
        <v>36</v>
      </c>
      <c r="C9" s="31"/>
    </row>
    <row r="10" spans="1:3">
      <c r="A10" s="31" t="s">
        <v>37</v>
      </c>
      <c r="B10" s="31" t="s">
        <v>38</v>
      </c>
      <c r="C10" s="31"/>
    </row>
    <row r="11" spans="1:3">
      <c r="A11" s="31" t="s">
        <v>39</v>
      </c>
      <c r="B11" s="31" t="s">
        <v>40</v>
      </c>
      <c r="C11" s="31"/>
    </row>
    <row r="12" spans="1:3">
      <c r="A12" s="31" t="s">
        <v>41</v>
      </c>
      <c r="B12" s="31" t="s">
        <v>42</v>
      </c>
      <c r="C12" s="31"/>
    </row>
    <row r="13" spans="1:3">
      <c r="A13" s="31" t="s">
        <v>43</v>
      </c>
      <c r="B13" s="31" t="s">
        <v>44</v>
      </c>
      <c r="C13" s="31"/>
    </row>
    <row r="14" spans="1:3">
      <c r="A14" s="31" t="s">
        <v>45</v>
      </c>
      <c r="B14" s="31" t="s">
        <v>46</v>
      </c>
      <c r="C14" s="31"/>
    </row>
    <row r="15" spans="1:3">
      <c r="B15" s="31" t="s">
        <v>47</v>
      </c>
    </row>
    <row r="16" spans="1:3">
      <c r="B16" s="31" t="s">
        <v>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B08C-6271-4A6F-8638-1241F4F4188D}">
  <dimension ref="A1:AM68"/>
  <sheetViews>
    <sheetView tabSelected="1" zoomScale="60" zoomScaleNormal="60" workbookViewId="0">
      <selection activeCell="J25" sqref="J25"/>
    </sheetView>
  </sheetViews>
  <sheetFormatPr defaultRowHeight="14.4"/>
  <cols>
    <col min="1" max="1" width="37.33203125" customWidth="1"/>
    <col min="2" max="2" width="17" customWidth="1"/>
    <col min="3" max="4" width="16.109375" bestFit="1" customWidth="1"/>
    <col min="5" max="6" width="16.6640625" customWidth="1"/>
    <col min="7" max="8" width="14.88671875" customWidth="1"/>
    <col min="9" max="9" width="16.109375" bestFit="1" customWidth="1"/>
    <col min="10" max="10" width="16.88671875" customWidth="1"/>
    <col min="11" max="11" width="37.33203125" customWidth="1"/>
    <col min="12" max="12" width="24.77734375" customWidth="1"/>
    <col min="13" max="13" width="23.21875" customWidth="1"/>
    <col min="14" max="14" width="20" bestFit="1" customWidth="1"/>
    <col min="15" max="15" width="9.77734375" customWidth="1"/>
    <col min="16" max="16" width="39.88671875" customWidth="1"/>
    <col min="17" max="17" width="18.109375" bestFit="1" customWidth="1"/>
    <col min="18" max="18" width="16.109375" bestFit="1" customWidth="1"/>
    <col min="19" max="19" width="15.33203125" bestFit="1" customWidth="1"/>
    <col min="20" max="20" width="17.109375" customWidth="1"/>
    <col min="21" max="21" width="35" customWidth="1"/>
    <col min="22" max="24" width="16.109375" bestFit="1" customWidth="1"/>
    <col min="25" max="25" width="18" customWidth="1"/>
    <col min="26" max="26" width="34.77734375" customWidth="1"/>
    <col min="27" max="29" width="16.109375" bestFit="1" customWidth="1"/>
    <col min="31" max="31" width="32.109375" customWidth="1"/>
    <col min="32" max="34" width="16.109375" bestFit="1" customWidth="1"/>
    <col min="35" max="35" width="14.6640625" customWidth="1"/>
    <col min="36" max="36" width="31.33203125" customWidth="1"/>
    <col min="37" max="39" width="16.109375" bestFit="1" customWidth="1"/>
    <col min="41" max="41" width="32.109375" customWidth="1"/>
    <col min="42" max="44" width="16.109375" bestFit="1" customWidth="1"/>
    <col min="45" max="45" width="14.6640625" customWidth="1"/>
    <col min="46" max="46" width="30.109375" customWidth="1"/>
    <col min="47" max="49" width="16.109375" bestFit="1" customWidth="1"/>
  </cols>
  <sheetData>
    <row r="1" spans="1:37" ht="21">
      <c r="A1" s="32" t="s">
        <v>53</v>
      </c>
    </row>
    <row r="2" spans="1:37">
      <c r="A2" s="1" t="s">
        <v>52</v>
      </c>
    </row>
    <row r="3" spans="1:37">
      <c r="A3" s="1" t="s">
        <v>0</v>
      </c>
    </row>
    <row r="4" spans="1:37">
      <c r="A4" t="s">
        <v>1</v>
      </c>
      <c r="B4" s="8">
        <v>298.14999999999998</v>
      </c>
      <c r="C4" t="s">
        <v>2</v>
      </c>
    </row>
    <row r="5" spans="1:37">
      <c r="A5" t="s">
        <v>3</v>
      </c>
      <c r="B5" s="9">
        <v>6.6260799999999997E-34</v>
      </c>
      <c r="C5" t="s">
        <v>4</v>
      </c>
    </row>
    <row r="6" spans="1:37">
      <c r="A6" t="s">
        <v>5</v>
      </c>
      <c r="B6" s="9">
        <v>1.3806999999999999E-23</v>
      </c>
      <c r="C6" t="s">
        <v>6</v>
      </c>
    </row>
    <row r="7" spans="1:37">
      <c r="A7" t="s">
        <v>7</v>
      </c>
      <c r="B7" s="9">
        <v>1.9858779999999999E-3</v>
      </c>
      <c r="C7" t="s">
        <v>8</v>
      </c>
    </row>
    <row r="8" spans="1:37">
      <c r="A8" t="s">
        <v>9</v>
      </c>
      <c r="B8" s="9">
        <v>6.0221E+23</v>
      </c>
      <c r="C8" t="s">
        <v>10</v>
      </c>
    </row>
    <row r="9" spans="1:37">
      <c r="A9" t="s">
        <v>11</v>
      </c>
      <c r="B9" s="8">
        <v>101325</v>
      </c>
      <c r="C9" t="s">
        <v>12</v>
      </c>
    </row>
    <row r="10" spans="1:37" ht="16.2">
      <c r="A10" t="s">
        <v>13</v>
      </c>
      <c r="B10" s="9">
        <v>6.02E+20</v>
      </c>
      <c r="C10" t="s">
        <v>14</v>
      </c>
    </row>
    <row r="11" spans="1:37">
      <c r="A11" s="1"/>
    </row>
    <row r="12" spans="1:37" ht="17.399999999999999">
      <c r="A12" s="16" t="s">
        <v>54</v>
      </c>
      <c r="K12" s="37" t="s">
        <v>73</v>
      </c>
    </row>
    <row r="13" spans="1:37" s="15" customFormat="1" ht="15.6">
      <c r="A13" s="14" t="s">
        <v>49</v>
      </c>
      <c r="F13" s="23"/>
      <c r="G13" s="24"/>
      <c r="H13" s="24"/>
      <c r="I13" s="24"/>
      <c r="J13" s="24"/>
      <c r="K13" s="34"/>
      <c r="L13" s="35" t="s">
        <v>72</v>
      </c>
      <c r="M13" s="35" t="s">
        <v>65</v>
      </c>
      <c r="N13" s="23"/>
      <c r="O13" s="24"/>
      <c r="P13" s="24"/>
      <c r="Q13" s="24"/>
      <c r="R13" s="24"/>
      <c r="S13" s="23"/>
      <c r="T13" s="24"/>
      <c r="U13" s="24"/>
      <c r="V13" s="24"/>
      <c r="W13" s="24"/>
      <c r="X13" s="23"/>
      <c r="AC13" s="14"/>
      <c r="AH13" s="14"/>
    </row>
    <row r="14" spans="1:37" ht="16.2">
      <c r="B14" s="5" t="s">
        <v>15</v>
      </c>
      <c r="C14" s="5" t="s">
        <v>16</v>
      </c>
      <c r="D14" s="5" t="s">
        <v>17</v>
      </c>
      <c r="F14" s="10"/>
      <c r="G14" s="11"/>
      <c r="H14" s="11"/>
      <c r="I14" s="11"/>
      <c r="J14" s="11"/>
      <c r="K14" s="41" t="s">
        <v>66</v>
      </c>
      <c r="L14" s="38">
        <f>H22</f>
        <v>19.543393847730165</v>
      </c>
      <c r="M14" s="38">
        <f>D22</f>
        <v>9.169876462676207</v>
      </c>
      <c r="N14" s="10"/>
      <c r="O14" s="11"/>
      <c r="P14" s="11"/>
      <c r="Q14" s="11"/>
      <c r="R14" s="10"/>
      <c r="S14" s="10"/>
      <c r="T14" s="11"/>
      <c r="U14" s="11"/>
      <c r="V14" s="11"/>
      <c r="W14" s="10"/>
      <c r="X14" s="10"/>
      <c r="Y14" s="5"/>
      <c r="Z14" s="5"/>
      <c r="AA14" s="5"/>
      <c r="AD14" s="5"/>
      <c r="AE14" s="5"/>
      <c r="AF14" s="5"/>
      <c r="AI14" s="5"/>
      <c r="AJ14" s="5"/>
      <c r="AK14" s="5"/>
    </row>
    <row r="15" spans="1:37" ht="15.6">
      <c r="A15" t="s">
        <v>50</v>
      </c>
      <c r="B15" s="2">
        <v>-766.97001699999998</v>
      </c>
      <c r="C15" s="2">
        <v>-766.95287800000006</v>
      </c>
      <c r="D15" s="2">
        <v>-767.01316799999995</v>
      </c>
      <c r="F15" s="10"/>
      <c r="G15" s="12"/>
      <c r="H15" s="12"/>
      <c r="I15" s="12"/>
      <c r="J15" s="12"/>
      <c r="K15" s="42" t="s">
        <v>67</v>
      </c>
      <c r="L15" s="39">
        <f>H55</f>
        <v>16.991967026899104</v>
      </c>
      <c r="M15" s="39">
        <f>D55</f>
        <v>7.6905570830694217</v>
      </c>
      <c r="N15" s="10"/>
      <c r="O15" s="12"/>
      <c r="P15" s="12"/>
      <c r="Q15" s="12"/>
      <c r="R15" s="10"/>
      <c r="S15" s="10"/>
      <c r="T15" s="12"/>
      <c r="U15" s="12"/>
      <c r="V15" s="12"/>
      <c r="W15" s="10"/>
      <c r="X15" s="10"/>
      <c r="Y15" s="2"/>
      <c r="Z15" s="2"/>
      <c r="AA15" s="2"/>
      <c r="AD15" s="2"/>
      <c r="AE15" s="2"/>
      <c r="AF15" s="2"/>
      <c r="AI15" s="2"/>
      <c r="AJ15" s="2"/>
      <c r="AK15" s="2"/>
    </row>
    <row r="16" spans="1:37" ht="15.6">
      <c r="A16" t="s">
        <v>64</v>
      </c>
      <c r="B16" s="2">
        <v>-766.94707500000004</v>
      </c>
      <c r="C16" s="2">
        <v>-766.93129799999997</v>
      </c>
      <c r="D16" s="2">
        <v>-766.98746400000005</v>
      </c>
      <c r="F16" s="10"/>
      <c r="G16" s="12"/>
      <c r="H16" s="12"/>
      <c r="I16" s="12"/>
      <c r="J16" s="12"/>
      <c r="K16" s="43" t="s">
        <v>68</v>
      </c>
      <c r="L16" s="40">
        <f>H68</f>
        <v>7.9138029206591147</v>
      </c>
      <c r="M16" s="40">
        <f>D68</f>
        <v>6.182172329799239</v>
      </c>
      <c r="N16" s="10"/>
      <c r="O16" s="12"/>
      <c r="P16" s="12"/>
      <c r="Q16" s="12"/>
      <c r="R16" s="10"/>
      <c r="S16" s="10"/>
      <c r="T16" s="12"/>
      <c r="U16" s="12"/>
      <c r="V16" s="12"/>
      <c r="W16" s="10"/>
      <c r="X16" s="10"/>
      <c r="Y16" s="2"/>
      <c r="Z16" s="2"/>
      <c r="AA16" s="2"/>
      <c r="AD16" s="2"/>
      <c r="AE16" s="2"/>
      <c r="AF16" s="2"/>
      <c r="AI16" s="2"/>
      <c r="AJ16" s="2"/>
      <c r="AK16" s="2"/>
    </row>
    <row r="17" spans="1:39">
      <c r="A17" t="s">
        <v>51</v>
      </c>
      <c r="B17" s="2">
        <v>-766.96401000000003</v>
      </c>
      <c r="C17" s="2">
        <v>-766.94780700000001</v>
      </c>
      <c r="D17" s="2">
        <v>-767.00494000000003</v>
      </c>
      <c r="F17" s="1" t="s">
        <v>63</v>
      </c>
      <c r="G17" s="12"/>
      <c r="H17" s="12"/>
      <c r="I17" s="12"/>
      <c r="J17" s="12"/>
      <c r="K17" s="10"/>
      <c r="L17" s="12"/>
      <c r="M17" s="12"/>
      <c r="N17" s="12"/>
      <c r="O17" s="12"/>
      <c r="P17" s="10"/>
      <c r="Q17" s="12"/>
      <c r="R17" s="12"/>
      <c r="S17" s="12"/>
      <c r="T17" s="10"/>
      <c r="U17" s="10"/>
      <c r="V17" s="12"/>
      <c r="W17" s="12"/>
      <c r="X17" s="12"/>
      <c r="Y17" s="10"/>
      <c r="Z17" s="10"/>
      <c r="AA17" s="2"/>
      <c r="AB17" s="2"/>
      <c r="AC17" s="2"/>
      <c r="AF17" s="2"/>
      <c r="AG17" s="2"/>
      <c r="AH17" s="2"/>
      <c r="AK17" s="2"/>
      <c r="AL17" s="2"/>
      <c r="AM17" s="2"/>
    </row>
    <row r="18" spans="1:39" ht="16.8">
      <c r="B18" s="3" t="s">
        <v>18</v>
      </c>
      <c r="C18" s="3" t="s">
        <v>19</v>
      </c>
      <c r="D18" s="3" t="s">
        <v>20</v>
      </c>
      <c r="F18" s="3" t="s">
        <v>18</v>
      </c>
      <c r="G18" s="3" t="s">
        <v>19</v>
      </c>
      <c r="H18" s="3" t="s">
        <v>20</v>
      </c>
      <c r="I18" s="13"/>
      <c r="J18" s="13"/>
      <c r="K18" s="10"/>
      <c r="L18" s="13"/>
      <c r="M18" s="13"/>
      <c r="N18" s="13"/>
      <c r="O18" s="13"/>
      <c r="P18" s="10"/>
      <c r="Q18" s="13"/>
      <c r="R18" s="13"/>
      <c r="S18" s="13"/>
      <c r="T18" s="10"/>
      <c r="U18" s="10"/>
      <c r="V18" s="13"/>
      <c r="W18" s="13"/>
      <c r="X18" s="13"/>
      <c r="Y18" s="10"/>
      <c r="Z18" s="10"/>
      <c r="AA18" s="3"/>
      <c r="AB18" s="3"/>
      <c r="AC18" s="3"/>
      <c r="AF18" s="3"/>
      <c r="AG18" s="3"/>
      <c r="AH18" s="3"/>
      <c r="AK18" s="3"/>
      <c r="AL18" s="3"/>
      <c r="AM18" s="3"/>
    </row>
    <row r="19" spans="1:39">
      <c r="B19" s="4">
        <f>(B16-B15)*627.51</f>
        <v>14.396334419964619</v>
      </c>
      <c r="C19" s="4">
        <f t="shared" ref="C19:D19" si="0">(C16-C15)*627.51</f>
        <v>13.541665800053602</v>
      </c>
      <c r="D19" s="19">
        <f t="shared" si="0"/>
        <v>16.12951703994047</v>
      </c>
      <c r="E19" s="6"/>
      <c r="F19" s="4">
        <v>13.935742080057409</v>
      </c>
      <c r="G19" s="4">
        <v>13.082328480000543</v>
      </c>
      <c r="H19" s="19">
        <v>15.681474900001575</v>
      </c>
      <c r="I19" s="7"/>
      <c r="J19" s="7"/>
      <c r="K19" s="10"/>
      <c r="L19" s="7"/>
      <c r="M19" s="7"/>
      <c r="N19" s="7"/>
      <c r="O19" s="7"/>
      <c r="P19" s="10"/>
      <c r="Q19" s="7"/>
      <c r="R19" s="7"/>
      <c r="S19" s="7"/>
      <c r="T19" s="22"/>
      <c r="U19" s="10"/>
      <c r="V19" s="7"/>
      <c r="W19" s="7"/>
      <c r="X19" s="7"/>
      <c r="Y19" s="22"/>
      <c r="Z19" s="10"/>
      <c r="AA19" s="4"/>
      <c r="AB19" s="4"/>
      <c r="AC19" s="4"/>
      <c r="AD19" s="6"/>
      <c r="AF19" s="4"/>
      <c r="AG19" s="4"/>
      <c r="AH19" s="4"/>
      <c r="AI19" s="6"/>
      <c r="AK19" s="4"/>
      <c r="AL19" s="4"/>
      <c r="AM19" s="4"/>
    </row>
    <row r="20" spans="1:39" ht="15.6">
      <c r="B20" s="3" t="s">
        <v>21</v>
      </c>
      <c r="C20" s="3" t="s">
        <v>22</v>
      </c>
      <c r="D20" s="3" t="s">
        <v>23</v>
      </c>
      <c r="F20" s="3" t="s">
        <v>21</v>
      </c>
      <c r="G20" s="3" t="s">
        <v>22</v>
      </c>
      <c r="H20" s="3" t="s">
        <v>23</v>
      </c>
      <c r="I20" s="13"/>
      <c r="J20" s="13"/>
      <c r="K20" s="10"/>
      <c r="L20" s="13"/>
      <c r="M20" s="13"/>
      <c r="N20" s="13"/>
      <c r="O20" s="13"/>
      <c r="P20" s="10"/>
      <c r="Q20" s="13"/>
      <c r="R20" s="13"/>
      <c r="S20" s="13"/>
      <c r="T20" s="10"/>
      <c r="U20" s="10"/>
      <c r="V20" s="13"/>
      <c r="W20" s="13"/>
      <c r="X20" s="13"/>
      <c r="Y20" s="10"/>
      <c r="Z20" s="10"/>
      <c r="AA20" s="3"/>
      <c r="AB20" s="3"/>
      <c r="AC20" s="3"/>
      <c r="AF20" s="3"/>
      <c r="AG20" s="3"/>
      <c r="AH20" s="3"/>
      <c r="AK20" s="3"/>
      <c r="AL20" s="3"/>
      <c r="AM20" s="3"/>
    </row>
    <row r="21" spans="1:39">
      <c r="B21" s="4">
        <f>(B17-B15)*627.51</f>
        <v>3.7694525699712176</v>
      </c>
      <c r="C21" s="4">
        <f>(C17-C15)*627.51</f>
        <v>3.1821032100273396</v>
      </c>
      <c r="D21" s="4">
        <f>(D17-D15)*627.51</f>
        <v>5.1631522799481058</v>
      </c>
      <c r="F21" s="4">
        <v>3.8987196300015476</v>
      </c>
      <c r="G21" s="4">
        <v>3.273092159940294</v>
      </c>
      <c r="H21" s="4">
        <v>5.3878008600229794</v>
      </c>
      <c r="I21" s="7"/>
      <c r="J21" s="7"/>
      <c r="K21" s="10"/>
      <c r="L21" s="7"/>
      <c r="M21" s="7"/>
      <c r="N21" s="7"/>
      <c r="O21" s="7"/>
      <c r="P21" s="10"/>
      <c r="Q21" s="7"/>
      <c r="R21" s="7"/>
      <c r="S21" s="7"/>
      <c r="T21" s="10"/>
      <c r="U21" s="10"/>
      <c r="V21" s="7"/>
      <c r="W21" s="7"/>
      <c r="X21" s="7"/>
      <c r="Y21" s="10"/>
      <c r="Z21" s="10"/>
      <c r="AA21" s="4"/>
      <c r="AB21" s="4"/>
      <c r="AC21" s="4"/>
      <c r="AF21" s="4"/>
      <c r="AG21" s="4"/>
      <c r="AH21" s="4"/>
      <c r="AK21" s="4"/>
      <c r="AL21" s="4"/>
      <c r="AM21" s="4"/>
    </row>
    <row r="22" spans="1:39" ht="16.8">
      <c r="B22" s="4"/>
      <c r="C22" s="20" t="s">
        <v>24</v>
      </c>
      <c r="D22" s="33">
        <f>($B$6*$B$4/$B$5)*EXP(-(D19)/($B$7*$B$4))</f>
        <v>9.169876462676207</v>
      </c>
      <c r="F22" s="4"/>
      <c r="G22" s="20" t="s">
        <v>24</v>
      </c>
      <c r="H22" s="36">
        <f>($B$6*$B$4/$B$5)*EXP(-(H19)/($B$7*$B$4))</f>
        <v>19.543393847730165</v>
      </c>
      <c r="I22" s="21"/>
      <c r="J22" s="10"/>
      <c r="K22" s="10"/>
      <c r="L22" s="7"/>
      <c r="M22" s="26"/>
      <c r="N22" s="21"/>
      <c r="O22" s="10"/>
      <c r="P22" s="10"/>
      <c r="Q22" s="7"/>
      <c r="R22" s="26"/>
      <c r="S22" s="21"/>
      <c r="T22" s="10"/>
      <c r="U22" s="10"/>
      <c r="V22" s="7"/>
      <c r="W22" s="26"/>
      <c r="X22" s="21"/>
      <c r="Y22" s="10"/>
      <c r="Z22" s="10"/>
      <c r="AA22" s="4"/>
      <c r="AB22" s="4"/>
      <c r="AC22" s="4"/>
      <c r="AF22" s="4"/>
      <c r="AG22" s="4"/>
      <c r="AH22" s="4"/>
      <c r="AK22" s="4"/>
      <c r="AL22" s="4"/>
      <c r="AM22" s="4"/>
    </row>
    <row r="23" spans="1:39">
      <c r="B23" s="4"/>
      <c r="C23" s="20"/>
      <c r="D23" s="21"/>
      <c r="F23" s="10"/>
      <c r="G23" s="13"/>
      <c r="H23" s="13"/>
      <c r="I23" s="13"/>
      <c r="J23" s="13"/>
      <c r="K23" s="10"/>
      <c r="L23" s="13"/>
      <c r="M23" s="13"/>
      <c r="N23" s="13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9">
      <c r="F24" s="10"/>
      <c r="G24" s="13"/>
      <c r="H24" s="13"/>
      <c r="I24" s="13"/>
      <c r="J24" s="13"/>
      <c r="K24" s="10"/>
      <c r="L24" s="13"/>
      <c r="M24" s="13"/>
      <c r="N24" s="13"/>
      <c r="O24" s="10"/>
    </row>
    <row r="25" spans="1:39">
      <c r="A25" s="17" t="s">
        <v>55</v>
      </c>
      <c r="T25" s="10"/>
      <c r="U25" s="10"/>
      <c r="V25" s="10"/>
      <c r="W25" s="10"/>
      <c r="X25" s="10"/>
      <c r="Y25" s="10"/>
      <c r="Z25" s="10"/>
      <c r="AA25" s="10"/>
      <c r="AB25" s="10"/>
    </row>
    <row r="26" spans="1:39" hidden="1">
      <c r="A26" s="23"/>
      <c r="B26" s="24"/>
      <c r="C26" s="24"/>
      <c r="D26" s="24"/>
      <c r="E26" s="24"/>
      <c r="F26" s="23"/>
      <c r="G26" s="24"/>
      <c r="H26" s="24"/>
      <c r="I26" s="24"/>
      <c r="J26" s="24"/>
      <c r="K26" s="23"/>
      <c r="L26" s="24"/>
      <c r="M26" s="24"/>
      <c r="N26" s="24"/>
      <c r="O26" s="24"/>
      <c r="P26" s="23"/>
      <c r="Q26" s="24"/>
      <c r="R26" s="24"/>
      <c r="S26" s="24"/>
      <c r="T26" s="10"/>
      <c r="U26" s="23"/>
      <c r="V26" s="24"/>
      <c r="W26" s="24"/>
      <c r="X26" s="24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9" hidden="1">
      <c r="A27" s="2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9" hidden="1">
      <c r="A28" s="2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9" hidden="1">
      <c r="A29" s="2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9" hidden="1">
      <c r="A30" s="2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9" hidden="1">
      <c r="A31" s="2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9" hidden="1">
      <c r="A32" s="2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idden="1">
      <c r="A33" s="2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idden="1">
      <c r="A34" s="2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idden="1">
      <c r="A35" s="10"/>
      <c r="B35" s="11"/>
      <c r="C35" s="11"/>
      <c r="D35" s="11"/>
      <c r="E35" s="10"/>
      <c r="F35" s="10"/>
      <c r="G35" s="11"/>
      <c r="H35" s="11"/>
      <c r="I35" s="11"/>
      <c r="J35" s="10"/>
      <c r="K35" s="10"/>
      <c r="L35" s="11"/>
      <c r="M35" s="11"/>
      <c r="N35" s="11"/>
      <c r="O35" s="10"/>
      <c r="P35" s="10"/>
      <c r="Q35" s="11"/>
      <c r="R35" s="11"/>
      <c r="S35" s="11"/>
      <c r="T35" s="10"/>
      <c r="U35" s="10"/>
      <c r="V35" s="11"/>
      <c r="W35" s="11"/>
      <c r="X35" s="11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idden="1">
      <c r="A36" s="10"/>
      <c r="B36" s="12"/>
      <c r="C36" s="12"/>
      <c r="D36" s="12"/>
      <c r="E36" s="10"/>
      <c r="F36" s="10"/>
      <c r="G36" s="12"/>
      <c r="H36" s="12"/>
      <c r="I36" s="12"/>
      <c r="J36" s="10"/>
      <c r="K36" s="10"/>
      <c r="L36" s="12"/>
      <c r="M36" s="12"/>
      <c r="N36" s="12"/>
      <c r="O36" s="10"/>
      <c r="P36" s="10"/>
      <c r="Q36" s="12"/>
      <c r="R36" s="12"/>
      <c r="S36" s="12"/>
      <c r="T36" s="10"/>
      <c r="U36" s="10"/>
      <c r="V36" s="12"/>
      <c r="W36" s="12"/>
      <c r="X36" s="12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idden="1">
      <c r="A37" s="10"/>
      <c r="B37" s="12"/>
      <c r="C37" s="12"/>
      <c r="D37" s="12"/>
      <c r="E37" s="10"/>
      <c r="F37" s="10"/>
      <c r="G37" s="12"/>
      <c r="H37" s="12"/>
      <c r="I37" s="12"/>
      <c r="J37" s="10"/>
      <c r="K37" s="10"/>
      <c r="L37" s="12"/>
      <c r="M37" s="12"/>
      <c r="N37" s="12"/>
      <c r="O37" s="10"/>
      <c r="P37" s="10"/>
      <c r="Q37" s="12"/>
      <c r="R37" s="12"/>
      <c r="S37" s="12"/>
      <c r="T37" s="10"/>
      <c r="U37" s="10"/>
      <c r="V37" s="12"/>
      <c r="W37" s="12"/>
      <c r="X37" s="12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idden="1">
      <c r="A38" s="10"/>
      <c r="B38" s="12"/>
      <c r="C38" s="12"/>
      <c r="D38" s="12"/>
      <c r="E38" s="10"/>
      <c r="F38" s="10"/>
      <c r="G38" s="12"/>
      <c r="H38" s="12"/>
      <c r="I38" s="12"/>
      <c r="J38" s="10"/>
      <c r="K38" s="10"/>
      <c r="L38" s="12"/>
      <c r="M38" s="12"/>
      <c r="N38" s="12"/>
      <c r="O38" s="10"/>
      <c r="P38" s="10"/>
      <c r="Q38" s="12"/>
      <c r="R38" s="12"/>
      <c r="S38" s="12"/>
      <c r="T38" s="10"/>
      <c r="U38" s="10"/>
      <c r="V38" s="12"/>
      <c r="W38" s="12"/>
      <c r="X38" s="12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idden="1">
      <c r="A39" s="10"/>
      <c r="B39" s="12"/>
      <c r="C39" s="12"/>
      <c r="D39" s="12"/>
      <c r="E39" s="10"/>
      <c r="F39" s="10"/>
      <c r="G39" s="12"/>
      <c r="H39" s="12"/>
      <c r="I39" s="12"/>
      <c r="J39" s="10"/>
      <c r="K39" s="10"/>
      <c r="L39" s="13"/>
      <c r="M39" s="13"/>
      <c r="N39" s="13"/>
      <c r="O39" s="10"/>
      <c r="P39" s="10"/>
      <c r="Q39" s="13"/>
      <c r="R39" s="13"/>
      <c r="S39" s="13"/>
      <c r="T39" s="10"/>
      <c r="U39" s="10"/>
      <c r="V39" s="13"/>
      <c r="W39" s="13"/>
      <c r="X39" s="13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idden="1">
      <c r="A40" s="10"/>
      <c r="B40" s="12"/>
      <c r="C40" s="12"/>
      <c r="D40" s="12"/>
      <c r="E40" s="10"/>
      <c r="F40" s="10"/>
      <c r="G40" s="13"/>
      <c r="H40" s="13"/>
      <c r="I40" s="13"/>
      <c r="J40" s="22"/>
      <c r="K40" s="10"/>
      <c r="L40" s="7"/>
      <c r="M40" s="7"/>
      <c r="N40" s="7"/>
      <c r="O40" s="22"/>
      <c r="P40" s="10"/>
      <c r="Q40" s="7"/>
      <c r="R40" s="7"/>
      <c r="S40" s="7"/>
      <c r="T40" s="22"/>
      <c r="U40" s="10"/>
      <c r="V40" s="7"/>
      <c r="W40" s="7"/>
      <c r="X40" s="7"/>
      <c r="Y40" s="22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idden="1">
      <c r="A41" s="10"/>
      <c r="B41" s="13"/>
      <c r="C41" s="13"/>
      <c r="D41" s="13"/>
      <c r="E41" s="10"/>
      <c r="F41" s="10"/>
      <c r="G41" s="7"/>
      <c r="H41" s="7"/>
      <c r="I41" s="7"/>
      <c r="J41" s="10"/>
      <c r="K41" s="10"/>
      <c r="L41" s="13"/>
      <c r="M41" s="13"/>
      <c r="N41" s="13"/>
      <c r="O41" s="10"/>
      <c r="P41" s="10"/>
      <c r="Q41" s="13"/>
      <c r="R41" s="13"/>
      <c r="S41" s="13"/>
      <c r="T41" s="10"/>
      <c r="U41" s="10"/>
      <c r="V41" s="13"/>
      <c r="W41" s="13"/>
      <c r="X41" s="13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idden="1">
      <c r="A42" s="10"/>
      <c r="B42" s="7"/>
      <c r="C42" s="7"/>
      <c r="D42" s="7"/>
      <c r="E42" s="22"/>
      <c r="F42" s="10"/>
      <c r="G42" s="13"/>
      <c r="H42" s="13"/>
      <c r="I42" s="13"/>
      <c r="J42" s="10"/>
      <c r="K42" s="10"/>
      <c r="L42" s="7"/>
      <c r="M42" s="7"/>
      <c r="N42" s="7"/>
      <c r="O42" s="10"/>
      <c r="P42" s="10"/>
      <c r="Q42" s="7"/>
      <c r="R42" s="7"/>
      <c r="S42" s="7"/>
      <c r="T42" s="10"/>
      <c r="U42" s="10"/>
      <c r="V42" s="7"/>
      <c r="W42" s="7"/>
      <c r="X42" s="7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idden="1">
      <c r="A43" s="10"/>
      <c r="B43" s="13"/>
      <c r="C43" s="13"/>
      <c r="D43" s="13"/>
      <c r="E43" s="10"/>
      <c r="F43" s="10"/>
      <c r="G43" s="7"/>
      <c r="H43" s="7"/>
      <c r="I43" s="7"/>
      <c r="J43" s="7"/>
      <c r="K43" s="10"/>
      <c r="L43" s="7"/>
      <c r="M43" s="26"/>
      <c r="N43" s="21"/>
      <c r="O43" s="10"/>
      <c r="P43" s="10"/>
      <c r="Q43" s="7"/>
      <c r="R43" s="26"/>
      <c r="S43" s="21"/>
      <c r="T43" s="10"/>
      <c r="U43" s="10"/>
      <c r="V43" s="7"/>
      <c r="W43" s="26"/>
      <c r="X43" s="21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idden="1">
      <c r="A44" s="10"/>
      <c r="B44" s="7"/>
      <c r="C44" s="7"/>
      <c r="D44" s="7"/>
      <c r="E44" s="10"/>
      <c r="F44" s="10"/>
      <c r="G44" s="7"/>
      <c r="H44" s="26"/>
      <c r="I44" s="21"/>
      <c r="J44" s="10"/>
      <c r="K44" s="10"/>
      <c r="L44" s="7"/>
      <c r="M44" s="26"/>
      <c r="N44" s="21"/>
      <c r="O44" s="10"/>
      <c r="P44" s="10"/>
      <c r="Q44" s="7"/>
      <c r="R44" s="26"/>
      <c r="S44" s="21"/>
      <c r="T44" s="10"/>
      <c r="U44" s="10"/>
      <c r="V44" s="7"/>
      <c r="W44" s="26"/>
      <c r="X44" s="21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idden="1">
      <c r="A45" s="10"/>
      <c r="B45" s="7"/>
      <c r="C45" s="26"/>
      <c r="D45" s="21"/>
      <c r="E45" s="10"/>
      <c r="F45" s="10"/>
      <c r="G45" s="7"/>
      <c r="H45" s="26"/>
      <c r="I45" s="21"/>
      <c r="J45" s="10"/>
      <c r="K45" s="13"/>
      <c r="L45" s="13"/>
      <c r="M45" s="13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4" t="s">
        <v>57</v>
      </c>
      <c r="B46" s="15"/>
      <c r="C46" s="15"/>
      <c r="D46" s="15"/>
      <c r="E46" s="10"/>
      <c r="F46" s="10"/>
      <c r="G46" s="7"/>
      <c r="H46" s="26"/>
      <c r="I46" s="21"/>
      <c r="J46" s="10"/>
      <c r="K46" s="13"/>
      <c r="L46" s="13"/>
      <c r="M46" s="13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5.6">
      <c r="B47" s="5" t="s">
        <v>15</v>
      </c>
      <c r="C47" s="5" t="s">
        <v>16</v>
      </c>
      <c r="D47" s="5" t="s">
        <v>17</v>
      </c>
      <c r="E47" s="10"/>
      <c r="F47" s="10"/>
      <c r="G47" s="7"/>
      <c r="H47" s="26"/>
      <c r="I47" s="21"/>
      <c r="J47" s="10"/>
      <c r="K47" s="13"/>
      <c r="L47" s="13"/>
      <c r="M47" s="13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>
      <c r="A48" t="s">
        <v>58</v>
      </c>
      <c r="B48" s="2">
        <v>-766.96848899999998</v>
      </c>
      <c r="C48" s="2">
        <v>-766.95147699999995</v>
      </c>
      <c r="D48" s="2">
        <v>-767.01192200000003</v>
      </c>
      <c r="E48" s="10"/>
      <c r="F48" s="10"/>
      <c r="G48" s="7"/>
      <c r="H48" s="26"/>
      <c r="I48" s="21"/>
      <c r="J48" s="10"/>
      <c r="K48" s="13"/>
      <c r="L48" s="13"/>
      <c r="M48" s="13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>
      <c r="A49" t="s">
        <v>64</v>
      </c>
      <c r="B49" s="2">
        <v>-766.94546000000003</v>
      </c>
      <c r="C49" s="2">
        <v>-766.92988200000002</v>
      </c>
      <c r="D49" s="2">
        <v>-766.98605199999997</v>
      </c>
      <c r="E49" s="10"/>
      <c r="F49" s="10"/>
      <c r="G49" s="7"/>
      <c r="H49" s="26"/>
      <c r="I49" s="21"/>
      <c r="J49" s="10"/>
      <c r="K49" s="13"/>
      <c r="L49" s="13"/>
      <c r="M49" s="13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>
      <c r="A50" t="s">
        <v>59</v>
      </c>
      <c r="B50" s="2">
        <v>-766.96294699999999</v>
      </c>
      <c r="C50" s="2">
        <v>-766.94689300000005</v>
      </c>
      <c r="D50" s="2">
        <v>-767.00419999999997</v>
      </c>
      <c r="E50" s="10"/>
      <c r="F50" s="1" t="s">
        <v>63</v>
      </c>
      <c r="G50" s="7"/>
      <c r="H50" s="26"/>
      <c r="I50" s="21"/>
      <c r="J50" s="10"/>
      <c r="K50" s="13"/>
      <c r="L50" s="13"/>
      <c r="M50" s="13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6.8">
      <c r="B51" s="3" t="s">
        <v>18</v>
      </c>
      <c r="C51" s="3" t="s">
        <v>19</v>
      </c>
      <c r="D51" s="3" t="s">
        <v>20</v>
      </c>
      <c r="E51" s="10"/>
      <c r="F51" s="3" t="s">
        <v>18</v>
      </c>
      <c r="G51" s="3" t="s">
        <v>19</v>
      </c>
      <c r="H51" s="3" t="s">
        <v>20</v>
      </c>
      <c r="I51" s="21"/>
      <c r="J51" s="10"/>
      <c r="K51" s="13"/>
      <c r="L51" s="13"/>
      <c r="M51" s="13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>
      <c r="B52" s="4">
        <f>(B49-B48)*627.51</f>
        <v>14.450927789969464</v>
      </c>
      <c r="C52" s="4">
        <f t="shared" ref="C52:D52" si="1">(C49-C48)*627.51</f>
        <v>13.551078449958498</v>
      </c>
      <c r="D52" s="19">
        <f t="shared" si="1"/>
        <v>16.233683700034174</v>
      </c>
      <c r="E52" s="10"/>
      <c r="F52" s="4">
        <v>13.969627620043196</v>
      </c>
      <c r="G52" s="4">
        <v>13.0566005700655</v>
      </c>
      <c r="H52" s="19">
        <v>15.764306219935126</v>
      </c>
      <c r="I52" s="21"/>
      <c r="J52" s="10"/>
      <c r="K52" s="13"/>
      <c r="L52" s="13"/>
      <c r="M52" s="13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5.6">
      <c r="B53" s="3" t="s">
        <v>21</v>
      </c>
      <c r="C53" s="3" t="s">
        <v>22</v>
      </c>
      <c r="D53" s="3" t="s">
        <v>23</v>
      </c>
      <c r="E53" s="10"/>
      <c r="F53" s="3" t="s">
        <v>21</v>
      </c>
      <c r="G53" s="3" t="s">
        <v>22</v>
      </c>
      <c r="H53" s="3" t="s">
        <v>23</v>
      </c>
      <c r="I53" s="21"/>
      <c r="J53" s="10"/>
      <c r="K53" s="13"/>
      <c r="L53" s="13"/>
      <c r="M53" s="1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>
      <c r="B54" s="4">
        <f>(B50-B48)*627.51</f>
        <v>3.4776604199945256</v>
      </c>
      <c r="C54" s="4">
        <f>(C50-C48)*627.51</f>
        <v>2.8765058399428232</v>
      </c>
      <c r="D54" s="4">
        <f>(D50-D48)*627.51</f>
        <v>4.8456322200363706</v>
      </c>
      <c r="E54" s="10"/>
      <c r="F54" s="4">
        <v>3.5755519800327318</v>
      </c>
      <c r="G54" s="4">
        <v>2.9141564400617836</v>
      </c>
      <c r="H54" s="4">
        <v>5.0865960599987128</v>
      </c>
      <c r="I54" s="21"/>
      <c r="J54" s="10"/>
      <c r="K54" s="13"/>
      <c r="L54" s="13"/>
      <c r="M54" s="13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6.8">
      <c r="B55" s="4"/>
      <c r="C55" s="20" t="s">
        <v>24</v>
      </c>
      <c r="D55" s="33">
        <f>($B$6*$B$4/$B$5)*EXP(-(D52)/($B$7*$B$4))</f>
        <v>7.6905570830694217</v>
      </c>
      <c r="E55" s="10"/>
      <c r="F55" s="4"/>
      <c r="G55" s="20" t="s">
        <v>24</v>
      </c>
      <c r="H55" s="36">
        <f>($B$6*$B$4/$B$5)*EXP(-(H52)/($B$7*$B$4))</f>
        <v>16.991967026899104</v>
      </c>
      <c r="I55" s="21"/>
      <c r="J55" s="10"/>
      <c r="K55" s="13"/>
      <c r="L55" s="13"/>
      <c r="M55" s="13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>
      <c r="A56" s="10"/>
      <c r="B56" s="7"/>
      <c r="C56" s="26"/>
      <c r="D56" s="21"/>
      <c r="E56" s="10"/>
      <c r="F56" s="10"/>
      <c r="G56" s="7"/>
      <c r="H56" s="26"/>
      <c r="I56" s="21"/>
      <c r="J56" s="10"/>
      <c r="K56" s="13"/>
      <c r="L56" s="13"/>
      <c r="M56" s="13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>
      <c r="A57" s="10"/>
      <c r="B57" s="7"/>
      <c r="C57" s="26"/>
      <c r="D57" s="21"/>
      <c r="E57" s="10"/>
      <c r="F57" s="10"/>
      <c r="G57" s="7"/>
      <c r="H57" s="26"/>
      <c r="I57" s="21"/>
      <c r="J57" s="10"/>
      <c r="K57" s="13"/>
      <c r="L57" s="13"/>
      <c r="M57" s="13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3.8" customHeight="1">
      <c r="A58" s="18" t="s">
        <v>56</v>
      </c>
      <c r="P58" s="27"/>
      <c r="T58" s="10"/>
      <c r="U58" s="10"/>
      <c r="V58" s="10"/>
      <c r="W58" s="10"/>
      <c r="X58" s="10"/>
      <c r="Y58" s="10"/>
      <c r="Z58" s="14"/>
      <c r="AA58" s="10"/>
      <c r="AB58" s="10"/>
    </row>
    <row r="59" spans="1:34">
      <c r="A59" s="14" t="s">
        <v>60</v>
      </c>
      <c r="B59" s="15"/>
      <c r="C59" s="15"/>
      <c r="D59" s="15"/>
    </row>
    <row r="60" spans="1:34" ht="15.6">
      <c r="B60" s="5" t="s">
        <v>15</v>
      </c>
      <c r="C60" s="5" t="s">
        <v>16</v>
      </c>
      <c r="D60" s="5" t="s">
        <v>17</v>
      </c>
    </row>
    <row r="61" spans="1:34">
      <c r="A61" t="s">
        <v>61</v>
      </c>
      <c r="B61" s="2">
        <v>-766.96806600000002</v>
      </c>
      <c r="C61" s="2">
        <v>-766.95124499999997</v>
      </c>
      <c r="D61" s="2">
        <v>-767.01104699999996</v>
      </c>
    </row>
    <row r="62" spans="1:34">
      <c r="A62" t="s">
        <v>64</v>
      </c>
      <c r="B62" s="2">
        <v>-766.94403999999997</v>
      </c>
      <c r="C62" s="2">
        <v>-766.92830900000001</v>
      </c>
      <c r="D62" s="2">
        <v>-766.98497099999997</v>
      </c>
    </row>
    <row r="63" spans="1:34">
      <c r="A63" t="s">
        <v>62</v>
      </c>
      <c r="B63" s="2">
        <v>-766.96194800000001</v>
      </c>
      <c r="C63" s="2">
        <v>-766.945877</v>
      </c>
      <c r="D63" s="2">
        <v>-767.00330099999996</v>
      </c>
      <c r="F63" s="1" t="s">
        <v>63</v>
      </c>
    </row>
    <row r="64" spans="1:34" ht="16.8">
      <c r="B64" s="3" t="s">
        <v>18</v>
      </c>
      <c r="C64" s="3" t="s">
        <v>19</v>
      </c>
      <c r="D64" s="3" t="s">
        <v>20</v>
      </c>
      <c r="F64" s="3" t="s">
        <v>18</v>
      </c>
      <c r="G64" s="3" t="s">
        <v>19</v>
      </c>
      <c r="H64" s="3" t="s">
        <v>20</v>
      </c>
    </row>
    <row r="65" spans="2:8">
      <c r="B65" s="4">
        <f>(B62-B61)*627.51</f>
        <v>15.076555260030718</v>
      </c>
      <c r="C65" s="4">
        <f t="shared" ref="C65:D65" si="2">(C62-C61)*627.51</f>
        <v>14.392569359974125</v>
      </c>
      <c r="D65" s="19">
        <f t="shared" si="2"/>
        <v>16.362950759993165</v>
      </c>
      <c r="F65" s="4">
        <v>14.720757090001607</v>
      </c>
      <c r="G65" s="4">
        <v>13.953312360013049</v>
      </c>
      <c r="H65" s="19">
        <v>16.21674093000561</v>
      </c>
    </row>
    <row r="66" spans="2:8" ht="15.6">
      <c r="B66" s="3" t="s">
        <v>21</v>
      </c>
      <c r="C66" s="3" t="s">
        <v>22</v>
      </c>
      <c r="D66" s="3" t="s">
        <v>23</v>
      </c>
      <c r="F66" s="3" t="s">
        <v>21</v>
      </c>
      <c r="G66" s="3" t="s">
        <v>22</v>
      </c>
      <c r="H66" s="3" t="s">
        <v>23</v>
      </c>
    </row>
    <row r="67" spans="2:8">
      <c r="B67" s="4">
        <f>(B63-B61)*627.51</f>
        <v>3.8391061800093778</v>
      </c>
      <c r="C67" s="4">
        <f>(C63-C61)*627.51</f>
        <v>3.3684736799848372</v>
      </c>
      <c r="D67" s="4">
        <f>(D63-D61)*627.51</f>
        <v>4.8606924599983472</v>
      </c>
      <c r="F67" s="4">
        <v>3.872364209996749</v>
      </c>
      <c r="G67" s="4">
        <v>3.3483933599641955</v>
      </c>
      <c r="H67" s="4">
        <v>5.0188249799557987</v>
      </c>
    </row>
    <row r="68" spans="2:8" ht="16.8">
      <c r="B68" s="4"/>
      <c r="C68" s="20" t="s">
        <v>24</v>
      </c>
      <c r="D68" s="33">
        <f>($B$6*$B$4/$B$5)*EXP(-(D65)/($B$7*$B$4))</f>
        <v>6.182172329799239</v>
      </c>
      <c r="F68" s="4"/>
      <c r="G68" s="20" t="s">
        <v>24</v>
      </c>
      <c r="H68" s="33">
        <f>($B$6*$B$4/$B$5)*EXP(-(H65)/($B$7*$B$4))</f>
        <v>7.9138029206591147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Records_x0020_Date xmlns="2dfb30c8-2307-42db-927a-69c9911b3bee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ecords_x0020_Status xmlns="2dfb30c8-2307-42db-927a-69c9911b3bee">Pending</Records_x0020_Status>
    <Rights xmlns="4ffa91fb-a0ff-4ac5-b2db-65c790d184a4" xsi:nil="true"/>
    <Document_x0020_Creation_x0020_Date xmlns="4ffa91fb-a0ff-4ac5-b2db-65c790d184a4">2021-03-26T10:30:32+00:00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E6D7BB82EFA46AA29A7ED577BE597" ma:contentTypeVersion="32" ma:contentTypeDescription="Create a new document." ma:contentTypeScope="" ma:versionID="8fcd0d9d1c029a954e06b1cf90e71735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2dfb30c8-2307-42db-927a-69c9911b3bee" xmlns:ns7="38885d5b-fd1f-4819-8d40-cb9c4b50cc39" targetNamespace="http://schemas.microsoft.com/office/2006/metadata/properties" ma:root="true" ma:fieldsID="dbf11cc8c72c56e0eabb8a107e348b2c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dfb30c8-2307-42db-927a-69c9911b3bee"/>
    <xsd:import namespace="38885d5b-fd1f-4819-8d40-cb9c4b50cc39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6:Records_x0020_Status" minOccurs="0"/>
                <xsd:element ref="ns6:Records_x0020_Date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7:MediaServiceOCR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19b7115-3280-4d99-91ae-3246264b6e28}" ma:internalName="TaxCatchAllLabel" ma:readOnly="true" ma:showField="CatchAllDataLabel" ma:web="2dfb30c8-2307-42db-927a-69c9911b3b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19b7115-3280-4d99-91ae-3246264b6e28}" ma:internalName="TaxCatchAll" ma:showField="CatchAllData" ma:web="2dfb30c8-2307-42db-927a-69c9911b3b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b30c8-2307-42db-927a-69c9911b3bee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1" nillable="true" ma:displayName="Records Status" ma:default="Pending" ma:internalName="Records_x0020_Status">
      <xsd:simpleType>
        <xsd:restriction base="dms:Text"/>
      </xsd:simpleType>
    </xsd:element>
    <xsd:element name="Records_x0020_Date" ma:index="32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85d5b-fd1f-4819-8d40-cb9c4b50c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01F00-5501-4087-BC03-5B8F086A442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2dfb30c8-2307-42db-927a-69c9911b3bee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E330402F-1B39-496B-9E59-D0048FAD4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25670-FA9D-4926-B189-87C721A1A57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4882D92-BD1A-43E0-85FD-FD8A2BE1E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2dfb30c8-2307-42db-927a-69c9911b3bee"/>
    <ds:schemaRef ds:uri="38885d5b-fd1f-4819-8d40-cb9c4b50c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OH rxns in a-pinene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Piletic, Ivan</dc:creator>
  <cp:keywords/>
  <dc:description/>
  <cp:lastModifiedBy>Piletic, Ivan</cp:lastModifiedBy>
  <cp:revision/>
  <dcterms:created xsi:type="dcterms:W3CDTF">2021-03-23T14:15:30Z</dcterms:created>
  <dcterms:modified xsi:type="dcterms:W3CDTF">2021-11-22T20:37:43Z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0x01010091EE6D7BB82EFA46AA29A7ED577BE597</vt:lpwstr>
  </property>
</Properties>
</file>