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iletic_ivan_epa_gov/Documents/Profile/Documents/Calcs/RXNS/monoterpene autoxidation/2021-11-22/"/>
    </mc:Choice>
  </mc:AlternateContent>
  <xr:revisionPtr revIDLastSave="4402" documentId="13_ncr:1_{B0380E85-2FE4-4FB6-8096-3BA66E174CEF}" xr6:coauthVersionLast="46" xr6:coauthVersionMax="46" xr10:uidLastSave="{64201DA8-1B11-4BC0-976E-C8068A25888C}"/>
  <bookViews>
    <workbookView xWindow="20052" yWindow="-108" windowWidth="20376" windowHeight="12216" activeTab="1" xr2:uid="{16D44760-32FC-4DB1-9A37-A1F6003D6046}"/>
  </bookViews>
  <sheets>
    <sheet name="ReadMe" sheetId="3" r:id="rId1"/>
    <sheet name="2nd Gen Rx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D92" i="1"/>
  <c r="D95" i="1" s="1"/>
  <c r="B92" i="1"/>
  <c r="B64" i="1"/>
  <c r="C64" i="1"/>
  <c r="D64" i="1"/>
  <c r="C94" i="1"/>
  <c r="D94" i="1"/>
  <c r="B94" i="1"/>
  <c r="B78" i="1"/>
  <c r="C76" i="1"/>
  <c r="D76" i="1"/>
  <c r="B76" i="1"/>
  <c r="D78" i="1" l="1"/>
  <c r="C78" i="1"/>
  <c r="D79" i="1"/>
  <c r="D67" i="1"/>
  <c r="B66" i="1"/>
  <c r="D66" i="1"/>
  <c r="C66" i="1"/>
  <c r="C51" i="1"/>
  <c r="D51" i="1"/>
  <c r="D54" i="1" s="1"/>
  <c r="B51" i="1"/>
  <c r="B53" i="1"/>
  <c r="D53" i="1"/>
  <c r="C53" i="1"/>
  <c r="C40" i="1"/>
  <c r="D40" i="1"/>
  <c r="B40" i="1"/>
  <c r="C38" i="1"/>
  <c r="D38" i="1"/>
  <c r="D41" i="1" s="1"/>
  <c r="B38" i="1"/>
  <c r="C25" i="1"/>
  <c r="D25" i="1"/>
  <c r="B25" i="1"/>
  <c r="C23" i="1"/>
  <c r="D23" i="1"/>
  <c r="D26" i="1" s="1"/>
  <c r="B23" i="1"/>
  <c r="C109" i="1"/>
  <c r="D109" i="1"/>
  <c r="D112" i="1" s="1"/>
  <c r="B109" i="1"/>
  <c r="C111" i="1" l="1"/>
  <c r="D111" i="1"/>
  <c r="B111" i="1"/>
</calcChain>
</file>

<file path=xl/sharedStrings.xml><?xml version="1.0" encoding="utf-8"?>
<sst xmlns="http://schemas.openxmlformats.org/spreadsheetml/2006/main" count="192" uniqueCount="98">
  <si>
    <t>H (H)</t>
  </si>
  <si>
    <t>G (H)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</si>
  <si>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E</t>
    </r>
    <r>
      <rPr>
        <vertAlign val="subscript"/>
        <sz val="11"/>
        <color theme="1"/>
        <rFont val="Calibri"/>
        <family val="2"/>
        <scheme val="minor"/>
      </rPr>
      <t>ZPE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</si>
  <si>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E</t>
    </r>
    <r>
      <rPr>
        <vertAlign val="subscript"/>
        <sz val="11"/>
        <color theme="1"/>
        <rFont val="Calibri"/>
        <family val="2"/>
        <scheme val="minor"/>
      </rPr>
      <t>ZPE, rxn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</si>
  <si>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</si>
  <si>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</rPr>
      <t>‡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</si>
  <si>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vertAlign val="subscript"/>
        <sz val="11"/>
        <color theme="1"/>
        <rFont val="Calibri"/>
        <family val="2"/>
        <scheme val="minor"/>
      </rPr>
      <t>rxn</t>
    </r>
    <r>
      <rPr>
        <sz val="9.9"/>
        <color theme="1"/>
        <rFont val="Calibri"/>
        <family val="2"/>
      </rPr>
      <t xml:space="preserve"> (kcal/mol)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</si>
  <si>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rxn</t>
    </r>
    <r>
      <rPr>
        <sz val="9.9"/>
        <color theme="1"/>
        <rFont val="Calibri"/>
        <family val="2"/>
      </rPr>
      <t xml:space="preserve"> (kcal/mol)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</si>
  <si>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ZPE</t>
    </r>
    <r>
      <rPr>
        <b/>
        <sz val="11"/>
        <color theme="1"/>
        <rFont val="Calibri"/>
        <family val="2"/>
        <scheme val="minor"/>
      </rPr>
      <t xml:space="preserve"> (H)</t>
    </r>
  </si>
  <si>
    <t>T</t>
  </si>
  <si>
    <t>h</t>
  </si>
  <si>
    <t>k_B</t>
  </si>
  <si>
    <t>P</t>
  </si>
  <si>
    <t>K</t>
  </si>
  <si>
    <t>J*s</t>
  </si>
  <si>
    <t>J/K</t>
  </si>
  <si>
    <t>Pa</t>
  </si>
  <si>
    <t>N_A</t>
  </si>
  <si>
    <t>molecules/mol</t>
  </si>
  <si>
    <t>mol/L</t>
  </si>
  <si>
    <t>R</t>
  </si>
  <si>
    <t>kcal/mol/K</t>
  </si>
  <si>
    <r>
      <t>molecules/cm</t>
    </r>
    <r>
      <rPr>
        <vertAlign val="superscript"/>
        <sz val="11"/>
        <color theme="1"/>
        <rFont val="Calibri"/>
        <family val="2"/>
        <scheme val="minor"/>
      </rPr>
      <t>3</t>
    </r>
  </si>
  <si>
    <t>CONSTANTS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</si>
  <si>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TST</t>
    </r>
    <r>
      <rPr>
        <b/>
        <sz val="11"/>
        <color theme="1"/>
        <rFont val="Calibri"/>
        <family val="2"/>
        <scheme val="minor"/>
      </rPr>
      <t xml:space="preserve"> (s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</si>
  <si>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TS.out</t>
  </si>
  <si>
    <t xml:space="preserve">limonene+ </t>
  </si>
  <si>
    <t>wB97XD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</si>
  <si>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MESMER</t>
    </r>
    <r>
      <rPr>
        <b/>
        <sz val="11"/>
        <color theme="1"/>
        <rFont val="Calibri"/>
        <family val="2"/>
        <scheme val="minor"/>
      </rPr>
      <t xml:space="preserve"> (s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</si>
  <si>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wB97XD/6-311++G**</t>
  </si>
  <si>
    <t>TS2.out</t>
  </si>
  <si>
    <t>TS3.out</t>
  </si>
  <si>
    <t>/MESMER1</t>
  </si>
  <si>
    <t>/MESMER2</t>
  </si>
  <si>
    <t>6OOH8RO29OH_7.out</t>
  </si>
  <si>
    <t>3rad6OOH8OOH9OH_3.out</t>
  </si>
  <si>
    <t>TS4.out</t>
  </si>
  <si>
    <t>/MESMER3</t>
  </si>
  <si>
    <t>Other Reactions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</si>
  <si>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Dissociation</t>
    </r>
  </si>
  <si>
    <t>2RO23OH8OOH.out</t>
  </si>
  <si>
    <t>2rad3OH8OOH.out</t>
  </si>
  <si>
    <t>O2.out</t>
  </si>
  <si>
    <t>Metadata</t>
  </si>
  <si>
    <t>Title:</t>
  </si>
  <si>
    <t>Description:</t>
  </si>
  <si>
    <t>Units:</t>
  </si>
  <si>
    <t>Variables:</t>
  </si>
  <si>
    <t>Time of data collection:</t>
  </si>
  <si>
    <t>J - Joules (energy)</t>
  </si>
  <si>
    <r>
      <t>E</t>
    </r>
    <r>
      <rPr>
        <vertAlign val="subscript"/>
        <sz val="9"/>
        <color theme="1"/>
        <rFont val="Calibri"/>
        <family val="2"/>
        <scheme val="minor"/>
      </rPr>
      <t>ZPE</t>
    </r>
    <r>
      <rPr>
        <sz val="9"/>
        <color theme="1"/>
        <rFont val="Calibri"/>
        <family val="2"/>
        <scheme val="minor"/>
      </rPr>
      <t xml:space="preserve"> - zero point energy</t>
    </r>
  </si>
  <si>
    <t>kcal/mol - kilocalories/mole (energy)</t>
  </si>
  <si>
    <t>H - enthalpy</t>
  </si>
  <si>
    <t>H - Hartrees (energy)</t>
  </si>
  <si>
    <t>G - Gibbs free energy</t>
  </si>
  <si>
    <t>K - Kelvin (temperature)</t>
  </si>
  <si>
    <t>q_t - translational partition function</t>
  </si>
  <si>
    <t>Pa - pascal (pressure)</t>
  </si>
  <si>
    <t>q_r - rotational partition function</t>
  </si>
  <si>
    <t>mol - moles (quantity)</t>
  </si>
  <si>
    <t>q_v - vibrational partition function</t>
  </si>
  <si>
    <r>
      <t>cm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- centimeters cubed (volume)</t>
    </r>
  </si>
  <si>
    <t>q_e - electronic partition function</t>
  </si>
  <si>
    <t>kg - kilograms (mass)</t>
  </si>
  <si>
    <t>Q_tot - total partition function</t>
  </si>
  <si>
    <t>m - mass</t>
  </si>
  <si>
    <t>k - rate constant</t>
  </si>
  <si>
    <t>TS_2.out</t>
  </si>
  <si>
    <t>Energetics and Kinetics of OH abstraction reactions with (+) limonene</t>
  </si>
  <si>
    <r>
      <t>Rates of 2nd generation ROO</t>
    </r>
    <r>
      <rPr>
        <sz val="9"/>
        <color theme="1"/>
        <rFont val="Calibri"/>
        <family val="2"/>
      </rPr>
      <t>∙</t>
    </r>
    <r>
      <rPr>
        <sz val="9"/>
        <color theme="1"/>
        <rFont val="Calibri"/>
        <family val="2"/>
        <scheme val="minor"/>
      </rPr>
      <t xml:space="preserve"> H-shifts and cyclizations in limonene after initial OH abstration/O2 addition finding multiple conformers with wB97XD/6-311++G** and aug-cc-pVTZ, transition state theory (TST) and master equation (MESMER).  </t>
    </r>
  </si>
  <si>
    <t>11/22/2021 - 11/24/2021</t>
  </si>
  <si>
    <r>
      <t>Summary Monoterpene-OO</t>
    </r>
    <r>
      <rPr>
        <b/>
        <sz val="20"/>
        <color theme="1"/>
        <rFont val="Calibri"/>
        <family val="2"/>
      </rPr>
      <t>∙</t>
    </r>
    <r>
      <rPr>
        <b/>
        <sz val="20"/>
        <color theme="1"/>
        <rFont val="Calibri"/>
        <family val="2"/>
        <scheme val="minor"/>
      </rPr>
      <t xml:space="preserve"> 2nd Gen Calculations</t>
    </r>
  </si>
  <si>
    <t>&lt;-- data from 2021-07-23</t>
  </si>
  <si>
    <t>reactant.out</t>
  </si>
  <si>
    <t>product.out</t>
  </si>
  <si>
    <t>&lt;-- data added to dataset from 2021-07-23</t>
  </si>
  <si>
    <t>peroxy2/Reaction at C3 (1,6-H shift)</t>
  </si>
  <si>
    <t>rxn1</t>
  </si>
  <si>
    <t>rxn2</t>
  </si>
  <si>
    <t>limoneneOO_1.out</t>
  </si>
  <si>
    <t>limoneneOO_3.out</t>
  </si>
  <si>
    <t>limoneneOO_2.out</t>
  </si>
  <si>
    <t>limoneneOOHrad_1.out</t>
  </si>
  <si>
    <t>&lt;-- minimum</t>
  </si>
  <si>
    <t>OH abstraction initiated autoxidation rxns</t>
  </si>
  <si>
    <t>rxn3</t>
  </si>
  <si>
    <t>limoneneOOHrad_2.out</t>
  </si>
  <si>
    <t xml:space="preserve">&lt;-- Conducted on 2021-07-23 </t>
  </si>
  <si>
    <t>rxn4</t>
  </si>
  <si>
    <t>ring.out</t>
  </si>
  <si>
    <t>rxn5</t>
  </si>
  <si>
    <t>limoneneRO4_1.out</t>
  </si>
  <si>
    <t>limoneneRO4_2.out</t>
  </si>
  <si>
    <t>limoneneRO4_3.out</t>
  </si>
  <si>
    <t>limoneneRO4_ring.out</t>
  </si>
  <si>
    <t>rxn6</t>
  </si>
  <si>
    <t>&lt;-- THIS RATE IS ABOUT 4 ORDERS OF MAGNITUDE SLOWER THAN ANALOGOUS RXN AFTER OH ADDITION + O2 ADDITIONS</t>
  </si>
  <si>
    <t>did not converge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</si>
</sst>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0.0E+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.9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vertAlign val="super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9"/>
      <color theme="1"/>
      <name val="Calibri"/>
      <family val="1"/>
      <charset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3" borderId="0" xfId="0" applyFont="1" applyFill="1"/>
    <xf numFmtId="165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horizontal="left"/>
    </xf>
    <xf numFmtId="0" fontId="12" fillId="0" borderId="0" xfId="0" applyFont="1" applyFill="1"/>
    <xf numFmtId="165" fontId="1" fillId="0" borderId="0" xfId="0" applyNumberFormat="1" applyFont="1" applyFill="1" applyAlignment="1">
      <alignment horizontal="center"/>
    </xf>
    <xf numFmtId="0" fontId="1" fillId="4" borderId="0" xfId="0" applyFont="1" applyFill="1"/>
    <xf numFmtId="0" fontId="13" fillId="0" borderId="0" xfId="0" applyFont="1"/>
    <xf numFmtId="166" fontId="0" fillId="5" borderId="0" xfId="0" applyNumberFormat="1" applyFill="1" applyAlignment="1">
      <alignment horizontal="center"/>
    </xf>
    <xf numFmtId="0" fontId="0" fillId="0" borderId="0" xfId="0" applyFont="1"/>
    <xf numFmtId="0" fontId="2" fillId="6" borderId="0" xfId="0" applyFont="1" applyFill="1"/>
    <xf numFmtId="0" fontId="15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/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505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C34B-A55C-4345-9686-AAB5D478A8C2}">
  <dimension ref="A1:C16"/>
  <sheetViews>
    <sheetView workbookViewId="0">
      <selection activeCell="A20" sqref="A20"/>
    </sheetView>
  </sheetViews>
  <sheetFormatPr defaultRowHeight="14.4"/>
  <cols>
    <col min="1" max="1" width="92.109375" bestFit="1" customWidth="1"/>
    <col min="2" max="2" width="32.88671875" customWidth="1"/>
    <col min="3" max="3" width="31.109375" customWidth="1"/>
  </cols>
  <sheetData>
    <row r="1" spans="1:3" ht="18">
      <c r="A1" s="26" t="s">
        <v>43</v>
      </c>
    </row>
    <row r="3" spans="1:3">
      <c r="A3" s="1" t="s">
        <v>44</v>
      </c>
      <c r="B3" s="1" t="s">
        <v>45</v>
      </c>
    </row>
    <row r="4" spans="1:3" ht="72">
      <c r="A4" s="27" t="s">
        <v>68</v>
      </c>
      <c r="B4" s="28" t="s">
        <v>69</v>
      </c>
    </row>
    <row r="6" spans="1:3">
      <c r="A6" s="1" t="s">
        <v>46</v>
      </c>
      <c r="B6" s="1" t="s">
        <v>47</v>
      </c>
      <c r="C6" s="1" t="s">
        <v>48</v>
      </c>
    </row>
    <row r="7" spans="1:3">
      <c r="A7" s="27" t="s">
        <v>49</v>
      </c>
      <c r="B7" s="27" t="s">
        <v>50</v>
      </c>
      <c r="C7" s="29" t="s">
        <v>70</v>
      </c>
    </row>
    <row r="8" spans="1:3">
      <c r="A8" s="29" t="s">
        <v>51</v>
      </c>
      <c r="B8" s="29" t="s">
        <v>52</v>
      </c>
      <c r="C8" s="29"/>
    </row>
    <row r="9" spans="1:3">
      <c r="A9" s="29" t="s">
        <v>53</v>
      </c>
      <c r="B9" s="29" t="s">
        <v>54</v>
      </c>
      <c r="C9" s="29"/>
    </row>
    <row r="10" spans="1:3">
      <c r="A10" s="29" t="s">
        <v>55</v>
      </c>
      <c r="B10" s="29" t="s">
        <v>56</v>
      </c>
      <c r="C10" s="29"/>
    </row>
    <row r="11" spans="1:3">
      <c r="A11" s="29" t="s">
        <v>57</v>
      </c>
      <c r="B11" s="29" t="s">
        <v>58</v>
      </c>
      <c r="C11" s="29"/>
    </row>
    <row r="12" spans="1:3">
      <c r="A12" s="29" t="s">
        <v>59</v>
      </c>
      <c r="B12" s="29" t="s">
        <v>60</v>
      </c>
      <c r="C12" s="29"/>
    </row>
    <row r="13" spans="1:3">
      <c r="A13" s="29" t="s">
        <v>61</v>
      </c>
      <c r="B13" s="29" t="s">
        <v>62</v>
      </c>
      <c r="C13" s="29"/>
    </row>
    <row r="14" spans="1:3">
      <c r="A14" s="29" t="s">
        <v>63</v>
      </c>
      <c r="B14" s="29" t="s">
        <v>64</v>
      </c>
      <c r="C14" s="29"/>
    </row>
    <row r="15" spans="1:3">
      <c r="B15" s="29" t="s">
        <v>65</v>
      </c>
    </row>
    <row r="16" spans="1:3">
      <c r="B16" s="29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B08C-6271-4A6F-8638-1241F4F4188D}">
  <dimension ref="A1:BA113"/>
  <sheetViews>
    <sheetView tabSelected="1" topLeftCell="A13" zoomScale="50" zoomScaleNormal="50" workbookViewId="0">
      <selection activeCell="I44" sqref="I44"/>
    </sheetView>
  </sheetViews>
  <sheetFormatPr defaultRowHeight="14.4"/>
  <cols>
    <col min="1" max="1" width="23.21875" customWidth="1"/>
    <col min="2" max="2" width="16.77734375" customWidth="1"/>
    <col min="3" max="4" width="16.109375" bestFit="1" customWidth="1"/>
    <col min="5" max="5" width="15.5546875" customWidth="1"/>
    <col min="6" max="6" width="35.21875" customWidth="1"/>
    <col min="7" max="9" width="16.109375" bestFit="1" customWidth="1"/>
    <col min="10" max="10" width="15.77734375" customWidth="1"/>
    <col min="11" max="11" width="32.33203125" customWidth="1"/>
    <col min="12" max="12" width="16.6640625" customWidth="1"/>
    <col min="13" max="14" width="14.88671875" customWidth="1"/>
    <col min="15" max="15" width="16.6640625" customWidth="1"/>
    <col min="16" max="16" width="37.21875" customWidth="1"/>
    <col min="17" max="17" width="18.109375" bestFit="1" customWidth="1"/>
    <col min="18" max="19" width="15.21875" bestFit="1" customWidth="1"/>
    <col min="20" max="20" width="15" customWidth="1"/>
    <col min="21" max="21" width="28.5546875" customWidth="1"/>
    <col min="22" max="22" width="18.109375" bestFit="1" customWidth="1"/>
    <col min="23" max="23" width="16.109375" bestFit="1" customWidth="1"/>
    <col min="24" max="24" width="15.21875" bestFit="1" customWidth="1"/>
    <col min="26" max="26" width="29" customWidth="1"/>
    <col min="27" max="27" width="18.109375" bestFit="1" customWidth="1"/>
    <col min="28" max="29" width="15.21875" bestFit="1" customWidth="1"/>
    <col min="30" max="30" width="14.33203125" customWidth="1"/>
    <col min="31" max="31" width="28.5546875" customWidth="1"/>
    <col min="32" max="32" width="18.109375" bestFit="1" customWidth="1"/>
    <col min="33" max="33" width="16.109375" bestFit="1" customWidth="1"/>
    <col min="34" max="34" width="15.21875" bestFit="1" customWidth="1"/>
    <col min="36" max="36" width="32.109375" customWidth="1"/>
    <col min="37" max="39" width="16.109375" bestFit="1" customWidth="1"/>
    <col min="40" max="40" width="14.6640625" customWidth="1"/>
    <col min="41" max="41" width="31.21875" customWidth="1"/>
    <col min="42" max="44" width="16.109375" bestFit="1" customWidth="1"/>
    <col min="46" max="46" width="32.109375" customWidth="1"/>
    <col min="47" max="49" width="16.109375" bestFit="1" customWidth="1"/>
    <col min="50" max="50" width="14.6640625" customWidth="1"/>
    <col min="51" max="51" width="30.109375" customWidth="1"/>
    <col min="52" max="54" width="16.109375" bestFit="1" customWidth="1"/>
  </cols>
  <sheetData>
    <row r="1" spans="1:53" ht="25.8">
      <c r="A1" s="22" t="s">
        <v>71</v>
      </c>
    </row>
    <row r="2" spans="1:53">
      <c r="A2" s="1" t="s">
        <v>27</v>
      </c>
    </row>
    <row r="3" spans="1:53">
      <c r="A3" s="1" t="s">
        <v>23</v>
      </c>
    </row>
    <row r="4" spans="1:53">
      <c r="A4" t="s">
        <v>9</v>
      </c>
      <c r="B4" s="7">
        <v>298.14999999999998</v>
      </c>
      <c r="C4" t="s">
        <v>13</v>
      </c>
    </row>
    <row r="5" spans="1:53">
      <c r="A5" t="s">
        <v>10</v>
      </c>
      <c r="B5" s="8">
        <v>6.6260799999999997E-34</v>
      </c>
      <c r="C5" t="s">
        <v>14</v>
      </c>
    </row>
    <row r="6" spans="1:53">
      <c r="A6" t="s">
        <v>11</v>
      </c>
      <c r="B6" s="8">
        <v>1.3806999999999999E-23</v>
      </c>
      <c r="C6" t="s">
        <v>15</v>
      </c>
    </row>
    <row r="7" spans="1:53">
      <c r="A7" t="s">
        <v>20</v>
      </c>
      <c r="B7" s="8">
        <v>1.9858779999999999E-3</v>
      </c>
      <c r="C7" t="s">
        <v>21</v>
      </c>
    </row>
    <row r="8" spans="1:53">
      <c r="A8" t="s">
        <v>17</v>
      </c>
      <c r="B8" s="8">
        <v>6.0221E+23</v>
      </c>
      <c r="C8" t="s">
        <v>18</v>
      </c>
    </row>
    <row r="9" spans="1:53">
      <c r="A9" t="s">
        <v>12</v>
      </c>
      <c r="B9" s="7">
        <v>101325</v>
      </c>
      <c r="C9" t="s">
        <v>16</v>
      </c>
    </row>
    <row r="10" spans="1:53" ht="16.2">
      <c r="A10" t="s">
        <v>19</v>
      </c>
      <c r="B10" s="8">
        <v>6.02E+20</v>
      </c>
      <c r="C10" t="s">
        <v>22</v>
      </c>
    </row>
    <row r="11" spans="1:53">
      <c r="B11" s="8"/>
    </row>
    <row r="12" spans="1:53" s="14" customFormat="1">
      <c r="A12" s="14" t="s">
        <v>26</v>
      </c>
    </row>
    <row r="13" spans="1:53">
      <c r="A13" s="21" t="s">
        <v>29</v>
      </c>
      <c r="F13" s="10"/>
      <c r="G13" s="13"/>
      <c r="H13" s="13"/>
      <c r="I13" s="13"/>
      <c r="J13" s="18"/>
      <c r="K13" s="10"/>
      <c r="L13" s="13"/>
      <c r="M13" s="13"/>
      <c r="N13" s="13"/>
      <c r="O13" s="18"/>
      <c r="P13" s="10"/>
      <c r="Q13" s="13"/>
      <c r="R13" s="13"/>
      <c r="S13" s="13"/>
      <c r="T13" s="12"/>
      <c r="U13" s="10"/>
      <c r="V13" s="13"/>
      <c r="W13" s="13"/>
      <c r="X13" s="13"/>
      <c r="Y13" s="10"/>
      <c r="Z13" s="10"/>
      <c r="AA13" s="13"/>
      <c r="AB13" s="13"/>
      <c r="AC13" s="13"/>
      <c r="AD13" s="12"/>
      <c r="AE13" s="10"/>
      <c r="AF13" s="13"/>
      <c r="AG13" s="13"/>
      <c r="AH13" s="13"/>
      <c r="AI13" s="10"/>
      <c r="AJ13" s="10"/>
      <c r="AK13" s="13"/>
      <c r="AL13" s="13"/>
      <c r="AM13" s="13"/>
      <c r="AN13" s="12"/>
      <c r="AO13" s="10"/>
      <c r="AP13" s="6"/>
      <c r="AQ13" s="13"/>
      <c r="AR13" s="13"/>
      <c r="AS13" s="10"/>
      <c r="AT13" s="10"/>
      <c r="AU13" s="10"/>
      <c r="AV13" s="6"/>
      <c r="AW13" s="6"/>
      <c r="AX13" s="10"/>
      <c r="AZ13" s="4"/>
      <c r="BA13" s="4"/>
    </row>
    <row r="14" spans="1:53">
      <c r="A14" s="1"/>
      <c r="F14" s="11"/>
      <c r="G14" s="6"/>
      <c r="H14" s="6"/>
      <c r="I14" s="6"/>
      <c r="J14" s="10"/>
      <c r="K14" s="11"/>
      <c r="L14" s="6"/>
      <c r="M14" s="6"/>
      <c r="N14" s="6"/>
      <c r="O14" s="10"/>
      <c r="P14" s="10"/>
      <c r="Q14" s="6"/>
      <c r="R14" s="6"/>
      <c r="S14" s="6"/>
      <c r="T14" s="12"/>
      <c r="U14" s="10"/>
      <c r="V14" s="6"/>
      <c r="W14" s="6"/>
      <c r="X14" s="6"/>
      <c r="Y14" s="10"/>
      <c r="Z14" s="10"/>
      <c r="AA14" s="6"/>
      <c r="AB14" s="6"/>
      <c r="AC14" s="6"/>
      <c r="AD14" s="12"/>
      <c r="AE14" s="10"/>
      <c r="AF14" s="6"/>
      <c r="AG14" s="6"/>
      <c r="AH14" s="6"/>
      <c r="AI14" s="10"/>
      <c r="AJ14" s="10"/>
      <c r="AK14" s="6"/>
      <c r="AL14" s="6"/>
      <c r="AM14" s="6"/>
      <c r="AN14" s="12"/>
      <c r="AO14" s="10"/>
      <c r="AP14" s="13"/>
      <c r="AQ14" s="6"/>
      <c r="AR14" s="6"/>
      <c r="AS14" s="10"/>
      <c r="AT14" s="10"/>
      <c r="AU14" s="10"/>
      <c r="AV14" s="20"/>
      <c r="AW14" s="17"/>
      <c r="AX14" s="10"/>
    </row>
    <row r="15" spans="1:53">
      <c r="A15" s="1" t="s">
        <v>76</v>
      </c>
      <c r="C15" s="1" t="s">
        <v>72</v>
      </c>
      <c r="F15" s="9"/>
      <c r="G15" s="19"/>
      <c r="H15" s="19"/>
      <c r="I15" s="19"/>
      <c r="J15" s="19"/>
      <c r="K15" s="9"/>
      <c r="L15" s="19"/>
      <c r="M15" s="19"/>
      <c r="N15" s="19"/>
      <c r="O15" s="6"/>
      <c r="P15" s="10"/>
      <c r="Q15" s="13"/>
      <c r="R15" s="13"/>
      <c r="S15" s="13"/>
      <c r="T15" s="13"/>
      <c r="U15" s="10"/>
      <c r="V15" s="6"/>
      <c r="W15" s="20"/>
      <c r="X15" s="17"/>
      <c r="Y15" s="18"/>
      <c r="Z15" s="10"/>
      <c r="AA15" s="6"/>
      <c r="AB15" s="20"/>
      <c r="AC15" s="17"/>
      <c r="AD15" s="13"/>
      <c r="AE15" s="10"/>
      <c r="AF15" s="6"/>
      <c r="AG15" s="20"/>
      <c r="AH15" s="17"/>
      <c r="AI15" s="18"/>
      <c r="AJ15" s="10"/>
      <c r="AK15" s="6"/>
      <c r="AL15" s="20"/>
      <c r="AM15" s="17"/>
      <c r="AN15" s="13"/>
      <c r="AO15" s="10"/>
      <c r="AP15" s="6"/>
      <c r="AQ15" s="20"/>
      <c r="AR15" s="17"/>
      <c r="AS15" s="10"/>
      <c r="AT15" s="10"/>
      <c r="AU15" s="10"/>
      <c r="AV15" s="20"/>
      <c r="AW15" s="17"/>
      <c r="AX15" s="10"/>
    </row>
    <row r="16" spans="1:53" ht="15.6">
      <c r="A16" s="1" t="s">
        <v>77</v>
      </c>
      <c r="B16" s="5" t="s">
        <v>8</v>
      </c>
      <c r="C16" s="5" t="s">
        <v>0</v>
      </c>
      <c r="D16" s="5" t="s">
        <v>1</v>
      </c>
      <c r="F16" s="10"/>
      <c r="G16" s="11"/>
      <c r="H16" s="11"/>
      <c r="I16" s="11"/>
      <c r="J16" s="10"/>
      <c r="K16" s="10"/>
      <c r="L16" s="11"/>
      <c r="M16" s="11"/>
      <c r="N16" s="11"/>
      <c r="O16" s="10"/>
      <c r="P16" s="10"/>
      <c r="Q16" s="6"/>
      <c r="R16" s="6"/>
      <c r="S16" s="6"/>
      <c r="T16" s="6"/>
      <c r="U16" s="10"/>
      <c r="V16" s="6"/>
      <c r="W16" s="20"/>
      <c r="X16" s="17"/>
      <c r="Y16" s="10"/>
      <c r="Z16" s="10"/>
      <c r="AA16" s="6"/>
      <c r="AB16" s="20"/>
      <c r="AC16" s="17"/>
      <c r="AD16" s="6"/>
      <c r="AE16" s="10"/>
      <c r="AF16" s="6"/>
      <c r="AG16" s="20"/>
      <c r="AH16" s="17"/>
      <c r="AI16" s="10"/>
      <c r="AJ16" s="10"/>
      <c r="AK16" s="6"/>
      <c r="AL16" s="20"/>
      <c r="AM16" s="17"/>
      <c r="AN16" s="6"/>
      <c r="AO16" s="10"/>
      <c r="AP16" s="10"/>
      <c r="AQ16" s="20"/>
      <c r="AR16" s="17"/>
      <c r="AS16" s="10"/>
      <c r="AT16" s="10"/>
      <c r="AU16" s="10"/>
      <c r="AV16" s="10"/>
      <c r="AW16" s="10"/>
      <c r="AX16" s="10"/>
    </row>
    <row r="17" spans="1:50">
      <c r="A17" t="s">
        <v>34</v>
      </c>
      <c r="B17" s="2">
        <v>-766.89926700000001</v>
      </c>
      <c r="C17" s="2">
        <v>-766.88245500000005</v>
      </c>
      <c r="D17" s="2">
        <v>-766.941911</v>
      </c>
      <c r="E17" s="1" t="s">
        <v>72</v>
      </c>
      <c r="F17" s="10"/>
      <c r="G17" s="12"/>
      <c r="H17" s="12"/>
      <c r="I17" s="12"/>
      <c r="J17" s="10"/>
      <c r="K17" s="10"/>
      <c r="L17" s="12"/>
      <c r="M17" s="12"/>
      <c r="N17" s="12"/>
      <c r="O17" s="10"/>
      <c r="P17" s="10"/>
      <c r="Q17" s="6"/>
      <c r="R17" s="20"/>
      <c r="S17" s="17"/>
      <c r="T17" s="6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</row>
    <row r="18" spans="1:50">
      <c r="A18" t="s">
        <v>35</v>
      </c>
      <c r="B18" s="2">
        <v>-766.89523999999994</v>
      </c>
      <c r="C18" s="2">
        <v>-766.87800000000004</v>
      </c>
      <c r="D18" s="2">
        <v>-766.93919100000005</v>
      </c>
      <c r="E18" s="1" t="s">
        <v>72</v>
      </c>
      <c r="F18" s="10"/>
      <c r="G18" s="12"/>
      <c r="H18" s="12"/>
      <c r="I18" s="12"/>
      <c r="J18" s="9"/>
      <c r="K18" s="10"/>
      <c r="L18" s="12"/>
      <c r="M18" s="12"/>
      <c r="N18" s="12"/>
      <c r="O18" s="10"/>
      <c r="P18" s="10"/>
      <c r="Q18" s="6"/>
      <c r="R18" s="20"/>
      <c r="S18" s="17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</row>
    <row r="19" spans="1:50">
      <c r="A19" s="24" t="s">
        <v>73</v>
      </c>
      <c r="B19" s="2">
        <v>-766.88966100000005</v>
      </c>
      <c r="C19" s="2">
        <v>-766.87275899999997</v>
      </c>
      <c r="D19" s="2">
        <v>-766.93296399999997</v>
      </c>
      <c r="F19" s="10"/>
      <c r="G19" s="12"/>
      <c r="H19" s="12"/>
      <c r="I19" s="12"/>
      <c r="J19" s="10"/>
      <c r="K19" s="10"/>
      <c r="L19" s="12"/>
      <c r="M19" s="12"/>
      <c r="N19" s="12"/>
      <c r="O19" s="6"/>
      <c r="P19" s="6"/>
      <c r="Q19" s="6"/>
      <c r="R19" s="20"/>
      <c r="S19" s="17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:50">
      <c r="A20" s="24" t="s">
        <v>74</v>
      </c>
      <c r="B20" s="2">
        <v>-766.88720599999999</v>
      </c>
      <c r="C20" s="2">
        <v>-766.86984600000005</v>
      </c>
      <c r="D20" s="2">
        <v>-766.93168000000003</v>
      </c>
      <c r="F20" s="10"/>
      <c r="G20" s="12"/>
      <c r="H20" s="12"/>
      <c r="I20" s="12"/>
      <c r="J20" s="9"/>
      <c r="K20" s="10"/>
      <c r="L20" s="12"/>
      <c r="M20" s="12"/>
      <c r="N20" s="12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spans="1:50">
      <c r="A21" s="24" t="s">
        <v>25</v>
      </c>
      <c r="B21" s="2">
        <v>-766.865005</v>
      </c>
      <c r="C21" s="2">
        <v>-766.84872099999995</v>
      </c>
      <c r="D21" s="2">
        <v>-766.90685199999996</v>
      </c>
      <c r="F21" s="10"/>
      <c r="G21" s="12"/>
      <c r="H21" s="12"/>
      <c r="I21" s="12"/>
      <c r="J21" s="10"/>
      <c r="K21" s="10"/>
      <c r="L21" s="12"/>
      <c r="M21" s="12"/>
      <c r="N21" s="12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:50" ht="16.8">
      <c r="B22" s="3" t="s">
        <v>2</v>
      </c>
      <c r="C22" s="3" t="s">
        <v>4</v>
      </c>
      <c r="D22" s="3" t="s">
        <v>5</v>
      </c>
      <c r="F22" s="10"/>
      <c r="G22" s="13"/>
      <c r="H22" s="13"/>
      <c r="I22" s="13"/>
      <c r="J22" s="18"/>
      <c r="K22" s="9"/>
      <c r="L22" s="30"/>
      <c r="M22" s="30"/>
      <c r="N22" s="30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50">
      <c r="B23" s="4">
        <f>(B21-B17)*627.51</f>
        <v>21.499747620007813</v>
      </c>
      <c r="C23" s="4">
        <f t="shared" ref="C23:D23" si="0">(C21-C17)*627.51</f>
        <v>21.168422340059593</v>
      </c>
      <c r="D23" s="15">
        <f t="shared" si="0"/>
        <v>21.999873090029229</v>
      </c>
      <c r="E23" s="1"/>
      <c r="F23" s="10"/>
      <c r="G23" s="6"/>
      <c r="H23" s="6"/>
      <c r="I23" s="6"/>
      <c r="J23" s="10"/>
      <c r="K23" s="9"/>
      <c r="L23" s="30"/>
      <c r="M23" s="30"/>
      <c r="N23" s="30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50" ht="15.6">
      <c r="B24" s="3" t="s">
        <v>3</v>
      </c>
      <c r="C24" s="3" t="s">
        <v>7</v>
      </c>
      <c r="D24" s="3" t="s">
        <v>6</v>
      </c>
      <c r="E24" s="4"/>
      <c r="F24" s="10"/>
      <c r="G24" s="13"/>
      <c r="H24" s="13"/>
      <c r="I24" s="13"/>
      <c r="J24" s="10"/>
      <c r="K24" s="10"/>
      <c r="L24" s="30"/>
      <c r="M24" s="30"/>
      <c r="N24" s="30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50">
      <c r="B25" s="4">
        <f>(B18-B17)*627.51</f>
        <v>2.5269827700405481</v>
      </c>
      <c r="C25" s="4">
        <f t="shared" ref="C25:D25" si="1">(C18-C17)*627.51</f>
        <v>2.7955570500045201</v>
      </c>
      <c r="D25" s="4">
        <f t="shared" si="1"/>
        <v>1.7068271999710531</v>
      </c>
      <c r="F25" s="10"/>
      <c r="G25" s="6"/>
      <c r="H25" s="6"/>
      <c r="I25" s="6"/>
      <c r="J25" s="10"/>
      <c r="K25" s="10"/>
      <c r="L25" s="13"/>
      <c r="M25" s="13"/>
      <c r="N25" s="13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50" ht="16.8">
      <c r="B26" s="4"/>
      <c r="C26" s="16" t="s">
        <v>24</v>
      </c>
      <c r="D26" s="17">
        <f>($B$6*$B$4/$B$5)*EXP(-(D23)/($B$7*$B$4))</f>
        <v>4.5340771143479434E-4</v>
      </c>
      <c r="F26" s="10"/>
      <c r="G26" s="6"/>
      <c r="H26" s="20"/>
      <c r="I26" s="17"/>
      <c r="J26" s="6"/>
      <c r="K26" s="10"/>
      <c r="L26" s="6"/>
      <c r="M26" s="6"/>
      <c r="N26" s="6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50" ht="16.8">
      <c r="B27" s="4"/>
      <c r="C27" s="16" t="s">
        <v>28</v>
      </c>
      <c r="D27" s="23">
        <v>0.39</v>
      </c>
      <c r="E27" s="6" t="s">
        <v>32</v>
      </c>
      <c r="F27" s="1" t="s">
        <v>75</v>
      </c>
      <c r="G27" s="6"/>
      <c r="H27" s="20"/>
      <c r="I27" s="17"/>
      <c r="J27" s="19"/>
      <c r="K27" s="10"/>
      <c r="L27" s="13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50">
      <c r="B28" s="4"/>
      <c r="C28" s="16"/>
      <c r="D28" s="17"/>
      <c r="E28" s="6"/>
      <c r="F28" s="10"/>
      <c r="G28" s="6"/>
      <c r="H28" s="20"/>
      <c r="I28" s="17"/>
      <c r="J28" s="19"/>
      <c r="K28" s="10"/>
      <c r="L28" s="6"/>
      <c r="M28" s="6"/>
      <c r="N28" s="6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50" s="10" customFormat="1">
      <c r="A29" s="1" t="s">
        <v>84</v>
      </c>
      <c r="B29" s="12"/>
      <c r="C29" s="12"/>
      <c r="D29" s="12"/>
      <c r="E29"/>
      <c r="G29" s="6"/>
      <c r="H29" s="20"/>
      <c r="I29" s="17"/>
      <c r="J29" s="19"/>
      <c r="L29" s="6"/>
      <c r="M29" s="20"/>
      <c r="N29" s="17"/>
    </row>
    <row r="30" spans="1:50" s="10" customFormat="1" ht="15.6">
      <c r="A30" s="1" t="s">
        <v>78</v>
      </c>
      <c r="B30" s="5" t="s">
        <v>8</v>
      </c>
      <c r="C30" s="5" t="s">
        <v>0</v>
      </c>
      <c r="D30" s="5" t="s">
        <v>1</v>
      </c>
      <c r="E30"/>
      <c r="G30" s="6"/>
      <c r="H30" s="20"/>
      <c r="I30" s="17"/>
      <c r="J30" s="19"/>
      <c r="L30" s="6"/>
      <c r="M30" s="20"/>
      <c r="N30" s="17"/>
    </row>
    <row r="31" spans="1:50" s="10" customFormat="1">
      <c r="A31" t="s">
        <v>79</v>
      </c>
      <c r="B31" s="2">
        <v>-540.12969899999996</v>
      </c>
      <c r="C31" s="2">
        <v>-540.11637299999995</v>
      </c>
      <c r="D31" s="2">
        <v>-540.168406</v>
      </c>
      <c r="E31" s="1"/>
      <c r="G31" s="6"/>
      <c r="H31" s="20"/>
      <c r="I31" s="17"/>
      <c r="J31" s="19"/>
      <c r="L31" s="6"/>
      <c r="M31" s="20"/>
      <c r="N31" s="17"/>
    </row>
    <row r="32" spans="1:50">
      <c r="A32" t="s">
        <v>81</v>
      </c>
      <c r="B32" s="2">
        <v>-540.12973599999998</v>
      </c>
      <c r="C32" s="2">
        <v>-540.11641399999996</v>
      </c>
      <c r="D32" s="2">
        <v>-540.168364</v>
      </c>
      <c r="E32" s="1"/>
      <c r="F32" s="11"/>
      <c r="G32" s="6"/>
      <c r="H32" s="20"/>
      <c r="I32" s="17"/>
      <c r="J32" s="10"/>
      <c r="K32" s="11"/>
      <c r="L32" s="6"/>
      <c r="M32" s="20"/>
      <c r="N32" s="17"/>
      <c r="O32" s="10"/>
      <c r="P32" s="11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>
      <c r="A33" t="s">
        <v>80</v>
      </c>
      <c r="B33" s="2">
        <v>-540.13069700000005</v>
      </c>
      <c r="C33" s="2">
        <v>-540.11720100000002</v>
      </c>
      <c r="D33" s="2">
        <v>-540.16978500000005</v>
      </c>
      <c r="E33" s="1" t="s">
        <v>83</v>
      </c>
      <c r="F33" s="9"/>
      <c r="G33" s="19"/>
      <c r="H33" s="19"/>
      <c r="I33" s="19"/>
      <c r="J33" s="10"/>
      <c r="K33" s="9"/>
      <c r="L33" s="19"/>
      <c r="M33" s="19"/>
      <c r="N33" s="19"/>
      <c r="O33" s="10"/>
      <c r="P33" s="9"/>
      <c r="Q33" s="19"/>
      <c r="R33" s="19"/>
      <c r="S33" s="1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>
      <c r="A34" t="s">
        <v>82</v>
      </c>
      <c r="B34" s="2">
        <v>-540.12585999999999</v>
      </c>
      <c r="C34" s="2">
        <v>-540.11172299999998</v>
      </c>
      <c r="D34" s="2">
        <v>-540.16614900000002</v>
      </c>
      <c r="E34" s="1"/>
      <c r="F34" s="10"/>
      <c r="G34" s="11"/>
      <c r="H34" s="11"/>
      <c r="I34" s="11"/>
      <c r="J34" s="10"/>
      <c r="K34" s="10"/>
      <c r="L34" s="11"/>
      <c r="M34" s="11"/>
      <c r="N34" s="11"/>
      <c r="O34" s="10"/>
      <c r="P34" s="10"/>
      <c r="Q34" s="11"/>
      <c r="R34" s="11"/>
      <c r="S34" s="11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>
      <c r="A35" s="24" t="s">
        <v>25</v>
      </c>
      <c r="B35" s="2">
        <v>-540.09456299999999</v>
      </c>
      <c r="C35" s="2">
        <v>-540.08200099999999</v>
      </c>
      <c r="D35" s="2">
        <v>-540.13182400000005</v>
      </c>
      <c r="E35" s="1" t="s">
        <v>83</v>
      </c>
      <c r="F35" s="10"/>
      <c r="G35" s="12"/>
      <c r="H35" s="12"/>
      <c r="I35" s="12"/>
      <c r="J35" s="10"/>
      <c r="K35" s="10"/>
      <c r="L35" s="12"/>
      <c r="M35" s="12"/>
      <c r="N35" s="12"/>
      <c r="O35" s="10"/>
      <c r="P35" s="10"/>
      <c r="Q35" s="12"/>
      <c r="R35" s="12"/>
      <c r="S35" s="12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>
      <c r="A36" s="24" t="s">
        <v>67</v>
      </c>
      <c r="B36" s="2">
        <v>-540.09213599999998</v>
      </c>
      <c r="C36" s="2">
        <v>-540.07950000000005</v>
      </c>
      <c r="D36" s="2">
        <v>-540.12962500000003</v>
      </c>
      <c r="F36" s="10"/>
      <c r="G36" s="12"/>
      <c r="H36" s="12"/>
      <c r="I36" s="12"/>
      <c r="J36" s="9"/>
      <c r="K36" s="10"/>
      <c r="L36" s="12"/>
      <c r="M36" s="12"/>
      <c r="N36" s="12"/>
      <c r="O36" s="10"/>
      <c r="P36" s="10"/>
      <c r="Q36" s="12"/>
      <c r="R36" s="12"/>
      <c r="S36" s="12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ht="16.8">
      <c r="B37" s="3" t="s">
        <v>2</v>
      </c>
      <c r="C37" s="3" t="s">
        <v>4</v>
      </c>
      <c r="D37" s="3" t="s">
        <v>5</v>
      </c>
      <c r="F37" s="10"/>
      <c r="G37" s="12"/>
      <c r="H37" s="12"/>
      <c r="I37" s="12"/>
      <c r="J37" s="10"/>
      <c r="K37" s="10"/>
      <c r="L37" s="12"/>
      <c r="M37" s="12"/>
      <c r="N37" s="12"/>
      <c r="O37" s="9"/>
      <c r="P37" s="10"/>
      <c r="Q37" s="12"/>
      <c r="R37" s="12"/>
      <c r="S37" s="12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>
      <c r="B38" s="4">
        <f>(B35-B33)*627.51</f>
        <v>22.674446340038248</v>
      </c>
      <c r="C38" s="4">
        <f t="shared" ref="C38:D38" si="2">(C35-C33)*627.51</f>
        <v>22.08835200001986</v>
      </c>
      <c r="D38" s="15">
        <f t="shared" si="2"/>
        <v>23.820907109997297</v>
      </c>
      <c r="F38" s="10"/>
      <c r="G38" s="12"/>
      <c r="H38" s="12"/>
      <c r="I38" s="12"/>
      <c r="J38" s="10"/>
      <c r="K38" s="10"/>
      <c r="L38" s="12"/>
      <c r="M38" s="12"/>
      <c r="N38" s="12"/>
      <c r="O38" s="9"/>
      <c r="P38" s="10"/>
      <c r="Q38" s="12"/>
      <c r="R38" s="12"/>
      <c r="S38" s="12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ht="15.6">
      <c r="B39" s="3" t="s">
        <v>3</v>
      </c>
      <c r="C39" s="3" t="s">
        <v>7</v>
      </c>
      <c r="D39" s="3" t="s">
        <v>6</v>
      </c>
      <c r="E39" s="1"/>
      <c r="F39" s="10"/>
      <c r="G39" s="12"/>
      <c r="H39" s="12"/>
      <c r="I39" s="12"/>
      <c r="J39" s="9"/>
      <c r="K39" s="10"/>
      <c r="L39" s="12"/>
      <c r="M39" s="12"/>
      <c r="N39" s="12"/>
      <c r="O39" s="9"/>
      <c r="P39" s="10"/>
      <c r="Q39" s="12"/>
      <c r="R39" s="12"/>
      <c r="S39" s="12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47">
      <c r="B40" s="4">
        <f>(B34-B33)*627.51</f>
        <v>3.0352658700413699</v>
      </c>
      <c r="C40" s="4">
        <f t="shared" ref="C40:D40" si="3">(C34-C33)*627.51</f>
        <v>3.4374997800245817</v>
      </c>
      <c r="D40" s="4">
        <f t="shared" si="3"/>
        <v>2.2816263600179569</v>
      </c>
      <c r="E40" s="4"/>
      <c r="F40" s="10"/>
      <c r="G40" s="12"/>
      <c r="H40" s="12"/>
      <c r="I40" s="12"/>
      <c r="J40" s="9"/>
      <c r="K40" s="10"/>
      <c r="L40" s="12"/>
      <c r="M40" s="12"/>
      <c r="N40" s="12"/>
      <c r="O40" s="10"/>
      <c r="P40" s="10"/>
      <c r="Q40" s="12"/>
      <c r="R40" s="12"/>
      <c r="S40" s="12"/>
      <c r="T40" s="9"/>
      <c r="U40" s="10"/>
      <c r="V40" s="10"/>
      <c r="W40" s="10"/>
      <c r="X40" s="10"/>
      <c r="Y40" s="10"/>
      <c r="Z40" s="10"/>
      <c r="AA40" s="10"/>
    </row>
    <row r="41" spans="1:47" ht="16.8">
      <c r="B41" s="4"/>
      <c r="C41" s="16" t="s">
        <v>24</v>
      </c>
      <c r="D41" s="17">
        <f>($B$6*$B$4/$B$5)*EXP(-(D38)/($B$7*$B$4))</f>
        <v>2.093004899524006E-5</v>
      </c>
      <c r="F41" s="10"/>
      <c r="G41" s="12"/>
      <c r="H41" s="12"/>
      <c r="I41" s="12"/>
      <c r="J41" s="9"/>
      <c r="K41" s="10"/>
      <c r="L41" s="12"/>
      <c r="M41" s="12"/>
      <c r="N41" s="12"/>
      <c r="O41" s="10"/>
      <c r="P41" s="10"/>
      <c r="Q41" s="13"/>
      <c r="R41" s="13"/>
      <c r="S41" s="13"/>
      <c r="T41" s="10"/>
      <c r="U41" s="10"/>
      <c r="V41" s="10"/>
      <c r="W41" s="10"/>
      <c r="X41" s="10"/>
      <c r="Y41" s="10"/>
      <c r="Z41" s="10"/>
      <c r="AA41" s="10"/>
    </row>
    <row r="42" spans="1:47" ht="16.8">
      <c r="B42" s="4"/>
      <c r="C42" s="16" t="s">
        <v>28</v>
      </c>
      <c r="D42" s="23">
        <v>3.5999999999999997E-2</v>
      </c>
      <c r="E42" s="6" t="s">
        <v>37</v>
      </c>
      <c r="F42" s="10"/>
      <c r="G42" s="12"/>
      <c r="H42" s="12"/>
      <c r="I42" s="12"/>
      <c r="J42" s="9"/>
      <c r="K42" s="10"/>
      <c r="L42" s="13"/>
      <c r="M42" s="13"/>
      <c r="N42" s="13"/>
      <c r="O42" s="10"/>
      <c r="P42" s="10"/>
      <c r="Q42" s="6"/>
      <c r="R42" s="6"/>
      <c r="S42" s="6"/>
      <c r="T42" s="10"/>
      <c r="U42" s="10"/>
      <c r="V42" s="10"/>
      <c r="W42" s="10"/>
      <c r="X42" s="10"/>
      <c r="Y42" s="10"/>
      <c r="Z42" s="10"/>
      <c r="AA42" s="10"/>
    </row>
    <row r="43" spans="1:47">
      <c r="A43" s="10"/>
      <c r="B43" s="12"/>
      <c r="C43" s="12"/>
      <c r="D43" s="12"/>
      <c r="E43" s="6"/>
      <c r="F43" s="10"/>
      <c r="G43" s="12"/>
      <c r="H43" s="12"/>
      <c r="I43" s="12"/>
      <c r="J43" s="9"/>
      <c r="K43" s="10"/>
      <c r="L43" s="6"/>
      <c r="M43" s="6"/>
      <c r="N43" s="6"/>
      <c r="O43" s="10"/>
      <c r="P43" s="10"/>
      <c r="Q43" s="13"/>
      <c r="R43" s="13"/>
      <c r="S43" s="13"/>
      <c r="T43" s="10"/>
      <c r="U43" s="10"/>
      <c r="V43" s="10"/>
      <c r="W43" s="10"/>
      <c r="X43" s="10"/>
      <c r="Y43" s="10"/>
      <c r="Z43" s="10"/>
      <c r="AA43" s="10"/>
    </row>
    <row r="44" spans="1:47" ht="15.6">
      <c r="A44" s="1" t="s">
        <v>85</v>
      </c>
      <c r="B44" s="5" t="s">
        <v>8</v>
      </c>
      <c r="C44" s="5" t="s">
        <v>0</v>
      </c>
      <c r="D44" s="5" t="s">
        <v>1</v>
      </c>
      <c r="F44" s="10"/>
      <c r="G44" s="12"/>
      <c r="H44" s="12"/>
      <c r="I44" s="12"/>
      <c r="J44" s="9"/>
      <c r="K44" s="10"/>
      <c r="L44" s="13"/>
      <c r="M44" s="13"/>
      <c r="N44" s="13"/>
      <c r="O44" s="10"/>
      <c r="P44" s="10"/>
      <c r="Q44" s="6"/>
      <c r="R44" s="6"/>
      <c r="S44" s="6"/>
      <c r="T44" s="10"/>
      <c r="U44" s="10"/>
      <c r="V44" s="10"/>
      <c r="W44" s="10"/>
      <c r="X44" s="10"/>
      <c r="Y44" s="10"/>
      <c r="Z44" s="10"/>
      <c r="AA44" s="10"/>
    </row>
    <row r="45" spans="1:47">
      <c r="A45" t="s">
        <v>81</v>
      </c>
      <c r="B45" s="2">
        <v>-540.12885100000005</v>
      </c>
      <c r="C45" s="2">
        <v>-540.115272</v>
      </c>
      <c r="D45" s="2">
        <v>-540.16853700000001</v>
      </c>
      <c r="E45" s="1"/>
      <c r="F45" s="10"/>
      <c r="G45" s="12"/>
      <c r="H45" s="12"/>
      <c r="I45" s="12"/>
      <c r="J45" s="9"/>
      <c r="K45" s="10"/>
      <c r="L45" s="6"/>
      <c r="M45" s="6"/>
      <c r="N45" s="6"/>
      <c r="O45" s="10"/>
      <c r="P45" s="10"/>
      <c r="Q45" s="6"/>
      <c r="R45" s="20"/>
      <c r="S45" s="17"/>
      <c r="T45" s="10"/>
      <c r="U45" s="10"/>
      <c r="V45" s="10"/>
      <c r="W45" s="10"/>
      <c r="X45" s="10"/>
      <c r="Y45" s="10"/>
      <c r="Z45" s="10"/>
      <c r="AA45" s="10"/>
    </row>
    <row r="46" spans="1:47" s="10" customFormat="1">
      <c r="A46" t="s">
        <v>80</v>
      </c>
      <c r="B46" s="2">
        <v>-540.12858400000005</v>
      </c>
      <c r="C46" s="2">
        <v>-540.11496</v>
      </c>
      <c r="D46" s="2">
        <v>-540.16868599999998</v>
      </c>
      <c r="E46" s="1" t="s">
        <v>83</v>
      </c>
      <c r="G46" s="12"/>
      <c r="H46" s="12"/>
      <c r="I46" s="12"/>
      <c r="L46" s="6"/>
      <c r="M46" s="20"/>
      <c r="N46" s="17"/>
      <c r="Q46" s="6"/>
      <c r="R46" s="20"/>
      <c r="S46" s="17"/>
    </row>
    <row r="47" spans="1:47" s="10" customFormat="1">
      <c r="A47" t="s">
        <v>86</v>
      </c>
      <c r="B47" s="2">
        <v>-540.12571500000001</v>
      </c>
      <c r="C47" s="2">
        <v>-540.11165900000003</v>
      </c>
      <c r="D47" s="2">
        <v>-540.165569</v>
      </c>
      <c r="E47" s="1"/>
      <c r="G47" s="12"/>
      <c r="H47" s="12"/>
      <c r="I47" s="12"/>
      <c r="L47" s="6"/>
      <c r="M47" s="20"/>
      <c r="N47" s="17"/>
      <c r="O47" s="6"/>
      <c r="Q47" s="6"/>
      <c r="R47" s="20"/>
      <c r="S47" s="17"/>
    </row>
    <row r="48" spans="1:47" s="10" customFormat="1">
      <c r="A48" s="24" t="s">
        <v>25</v>
      </c>
      <c r="B48" s="2">
        <v>-540.09544900000003</v>
      </c>
      <c r="C48" s="2">
        <v>-540.08285799999999</v>
      </c>
      <c r="D48" s="2">
        <v>-540.13289599999996</v>
      </c>
      <c r="G48" s="12"/>
      <c r="H48" s="12"/>
      <c r="I48" s="12"/>
      <c r="J48" s="9"/>
      <c r="L48" s="6"/>
      <c r="M48" s="20"/>
      <c r="N48" s="17"/>
      <c r="O48" s="6"/>
      <c r="Q48" s="6"/>
      <c r="R48" s="20"/>
      <c r="S48" s="17"/>
    </row>
    <row r="49" spans="1:27" s="10" customFormat="1">
      <c r="A49" s="24" t="s">
        <v>30</v>
      </c>
      <c r="B49" s="2">
        <v>-540.09555</v>
      </c>
      <c r="C49" s="2">
        <v>-540.08294100000001</v>
      </c>
      <c r="D49" s="2">
        <v>-540.133017</v>
      </c>
      <c r="E49" s="1" t="s">
        <v>83</v>
      </c>
      <c r="G49" s="13"/>
      <c r="H49" s="13"/>
      <c r="I49" s="13"/>
      <c r="J49" s="9"/>
      <c r="L49" s="6"/>
      <c r="M49" s="20"/>
      <c r="N49" s="17"/>
      <c r="O49" s="6"/>
      <c r="Q49" s="6"/>
      <c r="R49" s="20"/>
      <c r="S49" s="17"/>
    </row>
    <row r="50" spans="1:27" s="10" customFormat="1" ht="16.8">
      <c r="A50"/>
      <c r="B50" s="3" t="s">
        <v>2</v>
      </c>
      <c r="C50" s="3" t="s">
        <v>4</v>
      </c>
      <c r="D50" s="3" t="s">
        <v>5</v>
      </c>
      <c r="E50"/>
      <c r="G50" s="6"/>
      <c r="H50" s="6"/>
      <c r="I50" s="6"/>
      <c r="J50" s="9"/>
      <c r="L50" s="6"/>
      <c r="M50" s="20"/>
      <c r="N50" s="17"/>
      <c r="O50" s="6"/>
      <c r="Q50" s="6"/>
      <c r="R50" s="20"/>
      <c r="S50" s="17"/>
    </row>
    <row r="51" spans="1:27" s="10" customFormat="1">
      <c r="A51"/>
      <c r="B51" s="4">
        <f>(B49-B46)*627.51</f>
        <v>20.729165340027176</v>
      </c>
      <c r="C51" s="4">
        <f t="shared" ref="C51:D51" si="4">(C49-C46)*627.51</f>
        <v>20.092242689994439</v>
      </c>
      <c r="D51" s="15">
        <f t="shared" si="4"/>
        <v>22.382654189990216</v>
      </c>
      <c r="E51"/>
      <c r="G51" s="13"/>
      <c r="H51" s="13"/>
      <c r="I51" s="13"/>
      <c r="L51" s="6"/>
      <c r="M51" s="20"/>
      <c r="N51" s="17"/>
      <c r="O51" s="6"/>
      <c r="Q51" s="6"/>
      <c r="R51" s="20"/>
      <c r="S51" s="17"/>
    </row>
    <row r="52" spans="1:27" s="10" customFormat="1" ht="15.6">
      <c r="A52"/>
      <c r="B52" s="3" t="s">
        <v>3</v>
      </c>
      <c r="C52" s="3" t="s">
        <v>7</v>
      </c>
      <c r="D52" s="3" t="s">
        <v>6</v>
      </c>
      <c r="E52" s="1"/>
      <c r="G52" s="6"/>
      <c r="H52" s="6"/>
      <c r="I52" s="6"/>
      <c r="L52" s="6"/>
      <c r="M52" s="20"/>
      <c r="N52" s="17"/>
      <c r="O52" s="6"/>
      <c r="Q52" s="6"/>
      <c r="R52" s="20"/>
      <c r="S52" s="17"/>
    </row>
    <row r="53" spans="1:27" s="10" customFormat="1">
      <c r="A53"/>
      <c r="B53" s="4">
        <f>(B47-B46)*627.51</f>
        <v>1.8003261900203495</v>
      </c>
      <c r="C53" s="4">
        <f t="shared" ref="C53:D53" si="5">(C47-C46)*627.51</f>
        <v>2.071410509977984</v>
      </c>
      <c r="D53" s="4">
        <f t="shared" si="5"/>
        <v>1.9559486699841386</v>
      </c>
      <c r="E53" s="4"/>
      <c r="G53" s="13"/>
      <c r="H53" s="13"/>
      <c r="I53" s="13"/>
      <c r="L53" s="6"/>
      <c r="M53" s="20"/>
      <c r="N53" s="17"/>
      <c r="O53" s="6"/>
      <c r="Q53" s="6"/>
      <c r="R53" s="20"/>
      <c r="S53" s="17"/>
    </row>
    <row r="54" spans="1:27" s="10" customFormat="1" ht="16.8">
      <c r="A54"/>
      <c r="B54" s="4"/>
      <c r="C54" s="16" t="s">
        <v>24</v>
      </c>
      <c r="D54" s="17">
        <f>($B$6*$B$4/$B$5)*EXP(-(D51)/($B$7*$B$4))</f>
        <v>2.375313978839768E-4</v>
      </c>
      <c r="E54"/>
      <c r="G54" s="6"/>
      <c r="H54" s="6"/>
      <c r="I54" s="6"/>
      <c r="J54" s="19"/>
      <c r="L54" s="6"/>
      <c r="M54" s="20"/>
      <c r="N54" s="17"/>
      <c r="O54" s="6"/>
      <c r="Q54" s="6"/>
      <c r="R54" s="20"/>
      <c r="S54" s="17"/>
    </row>
    <row r="55" spans="1:27" s="10" customFormat="1" ht="16.8">
      <c r="A55"/>
      <c r="B55" s="4"/>
      <c r="C55" s="16" t="s">
        <v>28</v>
      </c>
      <c r="D55" s="23">
        <v>0.31</v>
      </c>
      <c r="E55" s="6" t="s">
        <v>33</v>
      </c>
      <c r="G55" s="6"/>
      <c r="H55" s="20"/>
      <c r="I55" s="17"/>
      <c r="L55" s="6"/>
      <c r="M55" s="20"/>
      <c r="N55" s="17"/>
      <c r="O55" s="6"/>
      <c r="Q55" s="6"/>
      <c r="R55" s="20"/>
      <c r="S55" s="17"/>
    </row>
    <row r="56" spans="1:27" s="10" customFormat="1">
      <c r="B56" s="12"/>
      <c r="C56" s="12"/>
      <c r="D56" s="12"/>
      <c r="E56" s="9"/>
      <c r="G56" s="6"/>
      <c r="H56" s="20"/>
      <c r="I56" s="17"/>
      <c r="J56" s="6"/>
      <c r="L56" s="6"/>
      <c r="M56" s="20"/>
      <c r="N56" s="17"/>
      <c r="O56" s="6"/>
      <c r="Q56" s="6"/>
      <c r="R56" s="20"/>
      <c r="S56" s="17"/>
    </row>
    <row r="57" spans="1:27" ht="15.6">
      <c r="A57" s="1" t="s">
        <v>88</v>
      </c>
      <c r="B57" s="5" t="s">
        <v>8</v>
      </c>
      <c r="C57" s="5" t="s">
        <v>0</v>
      </c>
      <c r="D57" s="5" t="s">
        <v>1</v>
      </c>
      <c r="F57" s="10"/>
      <c r="G57" s="6"/>
      <c r="H57" s="20"/>
      <c r="I57" s="17"/>
      <c r="J57" s="6"/>
      <c r="K57" s="10"/>
      <c r="L57" s="6"/>
      <c r="M57" s="20"/>
      <c r="N57" s="17"/>
      <c r="O57" s="6"/>
      <c r="P57" s="10"/>
      <c r="Q57" s="6"/>
      <c r="R57" s="20"/>
      <c r="S57" s="17"/>
      <c r="T57" s="10"/>
      <c r="U57" s="10"/>
      <c r="V57" s="10"/>
      <c r="W57" s="10"/>
      <c r="X57" s="10"/>
      <c r="Y57" s="10"/>
      <c r="Z57" s="10"/>
      <c r="AA57" s="10"/>
    </row>
    <row r="58" spans="1:27">
      <c r="A58" t="s">
        <v>79</v>
      </c>
      <c r="B58" s="2">
        <v>-540.12969899999996</v>
      </c>
      <c r="C58" s="2">
        <v>-540.11637299999995</v>
      </c>
      <c r="D58" s="2">
        <v>-540.168406</v>
      </c>
      <c r="E58" s="1"/>
      <c r="F58" s="11"/>
      <c r="G58" s="6"/>
      <c r="H58" s="20"/>
      <c r="I58" s="17"/>
      <c r="J58" s="6"/>
      <c r="K58" s="11"/>
      <c r="L58" s="10"/>
      <c r="M58" s="10"/>
      <c r="N58" s="10"/>
      <c r="O58" s="10"/>
      <c r="P58" s="11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>
      <c r="A59" t="s">
        <v>80</v>
      </c>
      <c r="B59" s="2">
        <v>-540.13069700000005</v>
      </c>
      <c r="C59" s="2">
        <v>-540.11720100000002</v>
      </c>
      <c r="D59" s="2">
        <v>-540.16978500000005</v>
      </c>
      <c r="E59" s="1" t="s">
        <v>83</v>
      </c>
      <c r="F59" s="9"/>
      <c r="G59" s="19"/>
      <c r="H59" s="19"/>
      <c r="I59" s="19"/>
      <c r="J59" s="10"/>
      <c r="K59" s="9"/>
      <c r="L59" s="19"/>
      <c r="M59" s="19"/>
      <c r="N59" s="19"/>
      <c r="O59" s="10"/>
      <c r="P59" s="9"/>
      <c r="Q59" s="19"/>
      <c r="R59" s="19"/>
      <c r="S59" s="19"/>
      <c r="T59" s="10"/>
    </row>
    <row r="60" spans="1:27">
      <c r="A60" t="s">
        <v>89</v>
      </c>
      <c r="B60" s="2">
        <v>-540.12215200000003</v>
      </c>
      <c r="C60" s="2">
        <v>-540.10933299999999</v>
      </c>
      <c r="D60" s="2">
        <v>-540.16035499999998</v>
      </c>
      <c r="E60" s="1"/>
      <c r="F60" s="10"/>
      <c r="G60" s="11"/>
      <c r="H60" s="11"/>
      <c r="I60" s="11"/>
      <c r="J60" s="10"/>
      <c r="K60" s="10"/>
      <c r="L60" s="11"/>
      <c r="M60" s="11"/>
      <c r="N60" s="11"/>
      <c r="O60" s="10"/>
      <c r="P60" s="10"/>
      <c r="Q60" s="11"/>
      <c r="R60" s="11"/>
      <c r="S60" s="11"/>
      <c r="T60" s="10"/>
    </row>
    <row r="61" spans="1:27">
      <c r="A61" s="24" t="s">
        <v>25</v>
      </c>
      <c r="B61" s="2">
        <v>-540.09544900000003</v>
      </c>
      <c r="C61" s="2">
        <v>-540.08285799999999</v>
      </c>
      <c r="D61" s="2">
        <v>-540.13289599999996</v>
      </c>
      <c r="F61" s="10"/>
      <c r="G61" s="12"/>
      <c r="H61" s="12"/>
      <c r="I61" s="12"/>
      <c r="J61" s="10"/>
      <c r="K61" s="10"/>
      <c r="L61" s="12"/>
      <c r="M61" s="12"/>
      <c r="N61" s="12"/>
      <c r="O61" s="10"/>
      <c r="P61" s="10"/>
      <c r="Q61" s="12"/>
      <c r="R61" s="12"/>
      <c r="S61" s="12"/>
      <c r="T61" s="10"/>
    </row>
    <row r="62" spans="1:27">
      <c r="A62" s="24" t="s">
        <v>30</v>
      </c>
      <c r="B62" s="2">
        <v>-540.09827600000006</v>
      </c>
      <c r="C62" s="2">
        <v>-540.08550200000002</v>
      </c>
      <c r="D62" s="2">
        <v>-540.13624400000003</v>
      </c>
      <c r="E62" s="1" t="s">
        <v>83</v>
      </c>
      <c r="F62" s="10"/>
      <c r="G62" s="12"/>
      <c r="H62" s="12"/>
      <c r="I62" s="12"/>
      <c r="J62" s="9"/>
      <c r="K62" s="10"/>
      <c r="L62" s="12"/>
      <c r="M62" s="12"/>
      <c r="N62" s="12"/>
      <c r="O62" s="9"/>
      <c r="P62" s="10"/>
      <c r="Q62" s="12"/>
      <c r="R62" s="12"/>
      <c r="S62" s="12"/>
      <c r="T62" s="9"/>
    </row>
    <row r="63" spans="1:27" ht="16.8">
      <c r="B63" s="3" t="s">
        <v>2</v>
      </c>
      <c r="C63" s="3" t="s">
        <v>4</v>
      </c>
      <c r="D63" s="3" t="s">
        <v>5</v>
      </c>
      <c r="F63" s="10"/>
      <c r="G63" s="12"/>
      <c r="H63" s="12"/>
      <c r="I63" s="12"/>
      <c r="J63" s="10"/>
      <c r="K63" s="10"/>
      <c r="L63" s="12"/>
      <c r="M63" s="12"/>
      <c r="N63" s="12"/>
      <c r="O63" s="10"/>
      <c r="P63" s="10"/>
      <c r="Q63" s="12"/>
      <c r="R63" s="12"/>
      <c r="S63" s="12"/>
      <c r="T63" s="10"/>
    </row>
    <row r="64" spans="1:27">
      <c r="B64" s="6">
        <f t="shared" ref="B64:C64" si="6">(B62-B59)*627.51</f>
        <v>20.344501709999602</v>
      </c>
      <c r="C64" s="6">
        <f t="shared" si="6"/>
        <v>19.891439490002039</v>
      </c>
      <c r="D64" s="15">
        <f>(D62-D59)*627.51</f>
        <v>21.047312910008664</v>
      </c>
      <c r="F64" s="10"/>
      <c r="G64" s="12"/>
      <c r="H64" s="12"/>
      <c r="I64" s="12"/>
      <c r="J64" s="10"/>
      <c r="K64" s="10"/>
      <c r="L64" s="12"/>
      <c r="M64" s="12"/>
      <c r="N64" s="12"/>
      <c r="O64" s="9"/>
      <c r="P64" s="10"/>
      <c r="Q64" s="12"/>
      <c r="R64" s="12"/>
      <c r="S64" s="12"/>
      <c r="T64" s="10"/>
    </row>
    <row r="65" spans="1:20" ht="15.6">
      <c r="B65" s="3" t="s">
        <v>3</v>
      </c>
      <c r="C65" s="3" t="s">
        <v>7</v>
      </c>
      <c r="D65" s="3" t="s">
        <v>6</v>
      </c>
      <c r="E65" s="1"/>
      <c r="F65" s="10"/>
      <c r="G65" s="12"/>
      <c r="H65" s="12"/>
      <c r="I65" s="12"/>
      <c r="J65" s="9"/>
      <c r="K65" s="10"/>
      <c r="L65" s="12"/>
      <c r="M65" s="12"/>
      <c r="N65" s="12"/>
      <c r="O65" s="9"/>
      <c r="P65" s="10"/>
      <c r="Q65" s="12"/>
      <c r="R65" s="12"/>
      <c r="S65" s="12"/>
      <c r="T65" s="10"/>
    </row>
    <row r="66" spans="1:20">
      <c r="B66" s="4">
        <f>(B60-B59)*627.51</f>
        <v>5.3620729500165965</v>
      </c>
      <c r="C66" s="4">
        <f>(C60-C59)*627.51</f>
        <v>4.9372486800190805</v>
      </c>
      <c r="D66" s="4">
        <f>(D60-D59)*627.51</f>
        <v>5.9174193000412743</v>
      </c>
      <c r="E66" s="4"/>
      <c r="F66" s="10"/>
      <c r="G66" s="12"/>
      <c r="H66" s="12"/>
      <c r="I66" s="12"/>
      <c r="J66" s="10"/>
      <c r="K66" s="10"/>
      <c r="L66" s="12"/>
      <c r="M66" s="12"/>
      <c r="N66" s="12"/>
      <c r="O66" s="10"/>
      <c r="P66" s="10"/>
      <c r="Q66" s="12"/>
      <c r="R66" s="12"/>
      <c r="S66" s="12"/>
      <c r="T66" s="10"/>
    </row>
    <row r="67" spans="1:20" ht="16.8">
      <c r="B67" s="4"/>
      <c r="C67" s="16" t="s">
        <v>24</v>
      </c>
      <c r="D67" s="17">
        <f>($B$6*$B$4/$B$5)*EXP(-(D64)/($B$7*$B$4))</f>
        <v>2.2656179136647777E-3</v>
      </c>
      <c r="E67" s="1" t="s">
        <v>96</v>
      </c>
      <c r="F67" s="10"/>
      <c r="G67" s="12"/>
      <c r="H67" s="12"/>
      <c r="I67" s="12"/>
      <c r="J67" s="9"/>
      <c r="K67" s="10"/>
      <c r="L67" s="13"/>
      <c r="M67" s="13"/>
      <c r="N67" s="13"/>
      <c r="O67" s="10"/>
      <c r="P67" s="10"/>
      <c r="Q67" s="12"/>
      <c r="R67" s="12"/>
      <c r="S67" s="12"/>
      <c r="T67" s="9"/>
    </row>
    <row r="68" spans="1:20">
      <c r="B68" s="4"/>
      <c r="C68" s="20"/>
      <c r="D68" s="17"/>
      <c r="E68" s="6"/>
      <c r="F68" s="10"/>
      <c r="G68" s="13"/>
      <c r="H68" s="13"/>
      <c r="I68" s="13"/>
      <c r="J68" s="10"/>
      <c r="K68" s="10"/>
      <c r="L68" s="6"/>
      <c r="M68" s="6"/>
      <c r="N68" s="6"/>
      <c r="O68" s="10"/>
      <c r="P68" s="10"/>
      <c r="Q68" s="12"/>
      <c r="R68" s="12"/>
      <c r="S68" s="12"/>
      <c r="T68" s="10"/>
    </row>
    <row r="69" spans="1:20" ht="15.6">
      <c r="A69" s="1" t="s">
        <v>90</v>
      </c>
      <c r="B69" s="5" t="s">
        <v>8</v>
      </c>
      <c r="C69" s="5" t="s">
        <v>0</v>
      </c>
      <c r="D69" s="5" t="s">
        <v>1</v>
      </c>
      <c r="F69" s="10"/>
      <c r="G69" s="6"/>
      <c r="H69" s="6"/>
      <c r="I69" s="6"/>
      <c r="J69" s="10"/>
      <c r="K69" s="10"/>
      <c r="L69" s="13"/>
      <c r="M69" s="13"/>
      <c r="N69" s="13"/>
      <c r="O69" s="10"/>
      <c r="P69" s="10"/>
      <c r="Q69" s="13"/>
      <c r="R69" s="13"/>
      <c r="S69" s="13"/>
      <c r="T69" s="10"/>
    </row>
    <row r="70" spans="1:20">
      <c r="A70" t="s">
        <v>79</v>
      </c>
      <c r="B70" s="2">
        <v>-540.12969899999996</v>
      </c>
      <c r="C70" s="2">
        <v>-540.11637299999995</v>
      </c>
      <c r="D70" s="2">
        <v>-540.168406</v>
      </c>
      <c r="E70" s="1"/>
      <c r="F70" s="10"/>
      <c r="G70" s="13"/>
      <c r="H70" s="13"/>
      <c r="I70" s="13"/>
      <c r="J70" s="10"/>
      <c r="K70" s="10"/>
      <c r="L70" s="6"/>
      <c r="M70" s="6"/>
      <c r="N70" s="6"/>
      <c r="O70" s="10"/>
      <c r="P70" s="10"/>
      <c r="Q70" s="6"/>
      <c r="R70" s="6"/>
      <c r="S70" s="6"/>
      <c r="T70" s="10"/>
    </row>
    <row r="71" spans="1:20">
      <c r="A71" t="s">
        <v>80</v>
      </c>
      <c r="B71" s="2">
        <v>-540.13069700000005</v>
      </c>
      <c r="C71" s="2">
        <v>-540.11720100000002</v>
      </c>
      <c r="D71" s="2">
        <v>-540.16978500000005</v>
      </c>
      <c r="E71" s="1" t="s">
        <v>83</v>
      </c>
      <c r="F71" s="10"/>
      <c r="G71" s="13"/>
      <c r="H71" s="13"/>
      <c r="I71" s="13"/>
      <c r="J71" s="10"/>
      <c r="K71" s="10"/>
      <c r="L71" s="6"/>
      <c r="M71" s="6"/>
      <c r="N71" s="6"/>
      <c r="O71" s="10"/>
      <c r="P71" s="10"/>
      <c r="Q71" s="6"/>
      <c r="R71" s="6"/>
      <c r="S71" s="6"/>
      <c r="T71" s="10"/>
    </row>
    <row r="72" spans="1:20">
      <c r="A72" t="s">
        <v>89</v>
      </c>
      <c r="B72" s="2">
        <v>-540.12215200000003</v>
      </c>
      <c r="C72" s="2">
        <v>-540.10933299999999</v>
      </c>
      <c r="D72" s="2">
        <v>-540.16035499999998</v>
      </c>
      <c r="E72" s="1"/>
      <c r="F72" s="10"/>
      <c r="G72" s="13"/>
      <c r="H72" s="13"/>
      <c r="I72" s="13"/>
      <c r="J72" s="10"/>
      <c r="K72" s="10"/>
      <c r="L72" s="6"/>
      <c r="M72" s="6"/>
      <c r="N72" s="6"/>
      <c r="O72" s="10"/>
      <c r="P72" s="10"/>
      <c r="Q72" s="6"/>
      <c r="R72" s="6"/>
      <c r="S72" s="6"/>
      <c r="T72" s="10"/>
    </row>
    <row r="73" spans="1:20">
      <c r="A73" s="24" t="s">
        <v>25</v>
      </c>
      <c r="B73" s="2">
        <v>-540.09116400000005</v>
      </c>
      <c r="C73" s="2">
        <v>-540.07877199999996</v>
      </c>
      <c r="D73" s="2">
        <v>-540.12840300000005</v>
      </c>
      <c r="F73" s="10"/>
      <c r="G73" s="6"/>
      <c r="H73" s="6"/>
      <c r="I73" s="6"/>
      <c r="J73" s="10"/>
      <c r="K73" s="10"/>
      <c r="L73" s="6"/>
      <c r="M73" s="20"/>
      <c r="N73" s="17"/>
      <c r="O73" s="10"/>
      <c r="P73" s="10"/>
      <c r="Q73" s="13"/>
      <c r="R73" s="13"/>
      <c r="S73" s="13"/>
      <c r="T73" s="10"/>
    </row>
    <row r="74" spans="1:20">
      <c r="A74" s="24" t="s">
        <v>30</v>
      </c>
      <c r="B74" s="2">
        <v>-540.09177599999998</v>
      </c>
      <c r="C74" s="2">
        <v>-540.07940900000006</v>
      </c>
      <c r="D74" s="2">
        <v>-540.12874199999999</v>
      </c>
      <c r="E74" s="1" t="s">
        <v>83</v>
      </c>
      <c r="F74" s="10"/>
      <c r="G74" s="6"/>
      <c r="H74" s="20"/>
      <c r="I74" s="17"/>
      <c r="J74" s="10"/>
      <c r="K74" s="10"/>
      <c r="L74" s="6"/>
      <c r="M74" s="20"/>
      <c r="N74" s="17"/>
      <c r="O74" s="6"/>
      <c r="P74" s="10"/>
      <c r="Q74" s="6"/>
      <c r="R74" s="6"/>
      <c r="S74" s="6"/>
      <c r="T74" s="10"/>
    </row>
    <row r="75" spans="1:20" ht="16.8">
      <c r="B75" s="3" t="s">
        <v>2</v>
      </c>
      <c r="C75" s="3" t="s">
        <v>4</v>
      </c>
      <c r="D75" s="3" t="s">
        <v>5</v>
      </c>
      <c r="F75" s="10"/>
      <c r="G75" s="6"/>
      <c r="H75" s="20"/>
      <c r="I75" s="17"/>
      <c r="J75" s="10"/>
      <c r="K75" s="10"/>
      <c r="L75" s="10"/>
      <c r="M75" s="10"/>
      <c r="N75" s="10"/>
      <c r="O75" s="10"/>
      <c r="P75" s="10"/>
      <c r="Q75" s="6"/>
      <c r="R75" s="20"/>
      <c r="S75" s="17"/>
      <c r="T75" s="10"/>
    </row>
    <row r="76" spans="1:20">
      <c r="B76" s="4">
        <f>(B74-B71)*627.51</f>
        <v>24.423316710045832</v>
      </c>
      <c r="C76" s="4">
        <f t="shared" ref="C76:D76" si="7">(C74-C71)*627.51</f>
        <v>23.714857919979686</v>
      </c>
      <c r="D76" s="15">
        <f t="shared" si="7"/>
        <v>25.754892930036885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"/>
      <c r="R76" s="20"/>
      <c r="S76" s="17"/>
      <c r="T76" s="6"/>
    </row>
    <row r="77" spans="1:20" ht="15.6">
      <c r="B77" s="3" t="s">
        <v>3</v>
      </c>
      <c r="C77" s="3" t="s">
        <v>7</v>
      </c>
      <c r="D77" s="3" t="s">
        <v>6</v>
      </c>
      <c r="E77" s="1"/>
    </row>
    <row r="78" spans="1:20">
      <c r="B78" s="4">
        <f>(B72-B71)*627.51</f>
        <v>5.3620729500165965</v>
      </c>
      <c r="C78" s="4">
        <f>(C72-C71)*627.51</f>
        <v>4.9372486800190805</v>
      </c>
      <c r="D78" s="4">
        <f>(D72-D71)*627.51</f>
        <v>5.9174193000412743</v>
      </c>
      <c r="E78" s="4"/>
    </row>
    <row r="79" spans="1:20" ht="16.8">
      <c r="B79" s="4"/>
      <c r="C79" s="16" t="s">
        <v>24</v>
      </c>
      <c r="D79" s="17">
        <f>($B$6*$B$4/$B$5)*EXP(-(D76)/($B$7*$B$4))</f>
        <v>7.983660306050103E-7</v>
      </c>
    </row>
    <row r="80" spans="1:20" ht="16.8">
      <c r="B80" s="4"/>
      <c r="C80" s="16" t="s">
        <v>28</v>
      </c>
      <c r="D80" s="23">
        <v>1.5E-3</v>
      </c>
      <c r="E80" s="6" t="s">
        <v>32</v>
      </c>
    </row>
    <row r="81" spans="1:5">
      <c r="B81" s="4"/>
      <c r="C81" s="16"/>
      <c r="D81" s="17"/>
      <c r="E81" s="6"/>
    </row>
    <row r="82" spans="1:5" ht="15.6">
      <c r="A82" s="1" t="s">
        <v>95</v>
      </c>
      <c r="B82" s="5" t="s">
        <v>8</v>
      </c>
      <c r="C82" s="5" t="s">
        <v>0</v>
      </c>
      <c r="D82" s="5" t="s">
        <v>1</v>
      </c>
    </row>
    <row r="83" spans="1:5">
      <c r="A83" t="s">
        <v>91</v>
      </c>
      <c r="B83" s="2">
        <v>-690.46640500000001</v>
      </c>
      <c r="C83" s="2">
        <v>-690.45089800000005</v>
      </c>
      <c r="D83" s="2">
        <v>-690.50765899999999</v>
      </c>
    </row>
    <row r="84" spans="1:5">
      <c r="A84" t="s">
        <v>92</v>
      </c>
      <c r="B84" s="2">
        <v>-690.46482100000003</v>
      </c>
      <c r="C84" s="2">
        <v>-690.44926899999996</v>
      </c>
      <c r="D84" s="2">
        <v>-690.50625200000002</v>
      </c>
    </row>
    <row r="85" spans="1:5">
      <c r="A85" t="s">
        <v>93</v>
      </c>
      <c r="B85" s="2">
        <v>-690.46631100000002</v>
      </c>
      <c r="C85" s="2">
        <v>-690.45040100000006</v>
      </c>
      <c r="D85" s="2">
        <v>-690.50907199999995</v>
      </c>
      <c r="E85" s="1" t="s">
        <v>83</v>
      </c>
    </row>
    <row r="86" spans="1:5">
      <c r="A86" t="s">
        <v>94</v>
      </c>
      <c r="B86" s="2">
        <v>-690.45907899999997</v>
      </c>
      <c r="C86" s="2">
        <v>-690.44433600000002</v>
      </c>
      <c r="D86" s="2">
        <v>-690.49936500000001</v>
      </c>
      <c r="E86" s="1"/>
    </row>
    <row r="87" spans="1:5">
      <c r="A87" s="24" t="s">
        <v>25</v>
      </c>
      <c r="B87" s="2">
        <v>-690.434707</v>
      </c>
      <c r="C87" s="2">
        <v>-690.42018800000005</v>
      </c>
      <c r="D87" s="2">
        <v>-690.47461199999998</v>
      </c>
    </row>
    <row r="88" spans="1:5">
      <c r="A88" s="24" t="s">
        <v>30</v>
      </c>
      <c r="B88" s="2">
        <v>-690.43482400000005</v>
      </c>
      <c r="C88" s="2">
        <v>-690.42026799999996</v>
      </c>
      <c r="D88" s="2">
        <v>-690.47477800000001</v>
      </c>
      <c r="E88" s="1" t="s">
        <v>83</v>
      </c>
    </row>
    <row r="89" spans="1:5">
      <c r="A89" s="24" t="s">
        <v>31</v>
      </c>
      <c r="B89" s="2" t="s">
        <v>97</v>
      </c>
      <c r="C89" s="2"/>
      <c r="D89" s="2"/>
      <c r="E89" s="1"/>
    </row>
    <row r="90" spans="1:5">
      <c r="A90" s="24" t="s">
        <v>36</v>
      </c>
      <c r="B90" s="2">
        <v>-690.43338000000006</v>
      </c>
      <c r="C90" s="2">
        <v>-690.41870400000005</v>
      </c>
      <c r="D90" s="2">
        <v>-690.473749</v>
      </c>
      <c r="E90" s="1"/>
    </row>
    <row r="91" spans="1:5" ht="16.8">
      <c r="B91" s="3" t="s">
        <v>2</v>
      </c>
      <c r="C91" s="3" t="s">
        <v>4</v>
      </c>
      <c r="D91" s="3" t="s">
        <v>5</v>
      </c>
    </row>
    <row r="92" spans="1:5">
      <c r="B92" s="4">
        <f>(B88-B85)*627.51</f>
        <v>19.758407369981217</v>
      </c>
      <c r="C92" s="4">
        <f t="shared" ref="C92:D92" si="8">(C88-C85)*627.51</f>
        <v>18.908758830057522</v>
      </c>
      <c r="D92" s="15">
        <f t="shared" si="8"/>
        <v>21.519827939957114</v>
      </c>
    </row>
    <row r="93" spans="1:5" ht="15.6">
      <c r="B93" s="3" t="s">
        <v>3</v>
      </c>
      <c r="C93" s="3" t="s">
        <v>7</v>
      </c>
      <c r="D93" s="3" t="s">
        <v>6</v>
      </c>
      <c r="E93" s="1"/>
    </row>
    <row r="94" spans="1:5">
      <c r="B94" s="4">
        <f>(B86-B85)*627.51</f>
        <v>4.5381523200279466</v>
      </c>
      <c r="C94" s="4">
        <f t="shared" ref="C94:D94" si="9">(C86-C85)*627.51</f>
        <v>3.8058481500220069</v>
      </c>
      <c r="D94" s="4">
        <f t="shared" si="9"/>
        <v>6.091239569959118</v>
      </c>
      <c r="E94" s="4"/>
    </row>
    <row r="95" spans="1:5" ht="16.8">
      <c r="B95" s="4"/>
      <c r="C95" s="16" t="s">
        <v>24</v>
      </c>
      <c r="D95" s="17">
        <f>($B$6*$B$4/$B$5)*EXP(-(D92)/($B$7*$B$4))</f>
        <v>1.0199982751305746E-3</v>
      </c>
    </row>
    <row r="96" spans="1:5">
      <c r="B96" s="4"/>
      <c r="C96" s="16"/>
      <c r="D96" s="17"/>
      <c r="E96" s="6"/>
    </row>
    <row r="97" spans="1:14" s="25" customFormat="1">
      <c r="A97" s="25" t="s">
        <v>38</v>
      </c>
    </row>
    <row r="100" spans="1:14">
      <c r="A100" s="21" t="s">
        <v>29</v>
      </c>
    </row>
    <row r="101" spans="1:14" ht="15.6">
      <c r="A101" s="1" t="s">
        <v>39</v>
      </c>
      <c r="F101" s="9"/>
      <c r="G101" s="10"/>
      <c r="H101" s="10"/>
      <c r="I101" s="10"/>
      <c r="J101" s="10"/>
      <c r="K101" s="9"/>
      <c r="L101" s="10"/>
      <c r="M101" s="10"/>
      <c r="N101" s="10"/>
    </row>
    <row r="102" spans="1:14" ht="15.6">
      <c r="B102" s="5" t="s">
        <v>8</v>
      </c>
      <c r="C102" s="5" t="s">
        <v>0</v>
      </c>
      <c r="D102" s="5" t="s">
        <v>1</v>
      </c>
      <c r="F102" s="10"/>
      <c r="G102" s="11"/>
      <c r="H102" s="11"/>
      <c r="I102" s="11"/>
      <c r="J102" s="10"/>
      <c r="K102" s="10"/>
      <c r="L102" s="11"/>
      <c r="M102" s="11"/>
      <c r="N102" s="11"/>
    </row>
    <row r="103" spans="1:14">
      <c r="A103" t="s">
        <v>40</v>
      </c>
      <c r="B103" s="2">
        <v>-766.90048300000001</v>
      </c>
      <c r="C103" s="2">
        <v>-766.88341500000001</v>
      </c>
      <c r="D103" s="2">
        <v>-766.94329400000004</v>
      </c>
      <c r="E103" s="1" t="s">
        <v>87</v>
      </c>
      <c r="F103" s="10"/>
      <c r="G103" s="12"/>
      <c r="H103" s="12"/>
      <c r="I103" s="12"/>
      <c r="J103" s="10"/>
      <c r="K103" s="10"/>
      <c r="L103" s="12"/>
      <c r="M103" s="12"/>
      <c r="N103" s="12"/>
    </row>
    <row r="104" spans="1:14">
      <c r="A104" t="s">
        <v>41</v>
      </c>
      <c r="B104" s="2">
        <v>-616.56235300000003</v>
      </c>
      <c r="C104" s="2">
        <v>-616.54674899999998</v>
      </c>
      <c r="D104" s="2">
        <v>-616.60359500000004</v>
      </c>
      <c r="E104" s="1" t="s">
        <v>87</v>
      </c>
      <c r="F104" s="10"/>
      <c r="G104" s="12"/>
      <c r="H104" s="12"/>
      <c r="I104" s="12"/>
      <c r="J104" s="10"/>
      <c r="K104" s="10"/>
      <c r="L104" s="12"/>
      <c r="M104" s="12"/>
      <c r="N104" s="12"/>
    </row>
    <row r="105" spans="1:14">
      <c r="A105" t="s">
        <v>42</v>
      </c>
      <c r="B105" s="2">
        <v>-150.314877</v>
      </c>
      <c r="C105" s="2">
        <v>-150.31157099999999</v>
      </c>
      <c r="D105" s="2">
        <v>-150.33482599999999</v>
      </c>
      <c r="E105" s="1" t="s">
        <v>87</v>
      </c>
      <c r="F105" s="10"/>
      <c r="G105" s="12"/>
      <c r="H105" s="12"/>
      <c r="I105" s="12"/>
      <c r="J105" s="10"/>
      <c r="K105" s="10"/>
      <c r="L105" s="12"/>
      <c r="M105" s="12"/>
      <c r="N105" s="12"/>
    </row>
    <row r="106" spans="1:14">
      <c r="B106" s="2"/>
      <c r="C106" s="2"/>
      <c r="D106" s="2"/>
      <c r="E106" s="1"/>
      <c r="F106" s="10"/>
      <c r="G106" s="12"/>
      <c r="H106" s="12"/>
      <c r="I106" s="12"/>
      <c r="J106" s="10"/>
      <c r="K106" s="10"/>
      <c r="L106" s="13"/>
      <c r="M106" s="13"/>
      <c r="N106" s="13"/>
    </row>
    <row r="107" spans="1:14">
      <c r="A107" t="s">
        <v>67</v>
      </c>
      <c r="B107" s="2">
        <v>-766.87526600000001</v>
      </c>
      <c r="C107" s="2">
        <v>-766.85792200000003</v>
      </c>
      <c r="D107" s="2">
        <v>-766.91841999999997</v>
      </c>
      <c r="E107" s="1"/>
      <c r="F107" s="10"/>
      <c r="G107" s="13"/>
      <c r="H107" s="13"/>
      <c r="I107" s="13"/>
      <c r="J107" s="10"/>
      <c r="K107" s="10"/>
      <c r="L107" s="6"/>
      <c r="M107" s="6"/>
      <c r="N107" s="6"/>
    </row>
    <row r="108" spans="1:14" ht="16.8">
      <c r="B108" s="3" t="s">
        <v>2</v>
      </c>
      <c r="C108" s="3" t="s">
        <v>4</v>
      </c>
      <c r="D108" s="3" t="s">
        <v>5</v>
      </c>
      <c r="F108" s="10"/>
      <c r="G108" s="6"/>
      <c r="H108" s="6"/>
      <c r="I108" s="6"/>
      <c r="J108" s="10"/>
      <c r="K108" s="10"/>
      <c r="L108" s="13"/>
      <c r="M108" s="13"/>
      <c r="N108" s="13"/>
    </row>
    <row r="109" spans="1:14">
      <c r="B109" s="4">
        <f>(B107-B103)*627.51</f>
        <v>15.823919669998634</v>
      </c>
      <c r="C109" s="4">
        <f>(C107-C103)*627.51</f>
        <v>15.997112429989402</v>
      </c>
      <c r="D109" s="15">
        <f>(D107-D103)*627.51</f>
        <v>15.608683740042675</v>
      </c>
      <c r="F109" s="10"/>
      <c r="G109" s="13"/>
      <c r="H109" s="13"/>
      <c r="I109" s="13"/>
      <c r="J109" s="10"/>
      <c r="K109" s="10"/>
      <c r="L109" s="6"/>
      <c r="M109" s="6"/>
      <c r="N109" s="6"/>
    </row>
    <row r="110" spans="1:14" ht="15.6">
      <c r="B110" s="3" t="s">
        <v>3</v>
      </c>
      <c r="C110" s="3" t="s">
        <v>7</v>
      </c>
      <c r="D110" s="3" t="s">
        <v>6</v>
      </c>
      <c r="F110" s="10"/>
      <c r="G110" s="6"/>
      <c r="H110" s="6"/>
      <c r="I110" s="6"/>
      <c r="J110" s="10"/>
      <c r="K110" s="10"/>
      <c r="L110" s="6"/>
      <c r="M110" s="20"/>
      <c r="N110" s="17"/>
    </row>
    <row r="111" spans="1:14">
      <c r="B111" s="4">
        <f>(B105+B104-B103)*627.51</f>
        <v>14.591490029971277</v>
      </c>
      <c r="C111" s="4">
        <f>(C105+C104-C103)*627.51</f>
        <v>15.747363450049241</v>
      </c>
      <c r="D111" s="4">
        <f>(D105+D104-D103)*627.51</f>
        <v>3.0578562299843348</v>
      </c>
      <c r="F111" s="10"/>
      <c r="G111" s="6"/>
      <c r="H111" s="20"/>
      <c r="I111" s="17"/>
      <c r="J111" s="10"/>
      <c r="K111" s="10"/>
      <c r="L111" s="10"/>
      <c r="M111" s="10"/>
      <c r="N111" s="10"/>
    </row>
    <row r="112" spans="1:14" ht="16.8">
      <c r="C112" s="16" t="s">
        <v>24</v>
      </c>
      <c r="D112" s="23">
        <f>($B$6*$B$4/$B$5)*EXP(-(D109)/($B$7*$B$4))</f>
        <v>22.099981415015222</v>
      </c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6:14">
      <c r="F113" s="10"/>
      <c r="G113" s="10"/>
      <c r="H113" s="10"/>
      <c r="I113" s="10"/>
      <c r="J113" s="10"/>
      <c r="K113" s="10"/>
      <c r="L113" s="10"/>
      <c r="M113" s="10"/>
      <c r="N113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Records_x0020_Date xmlns="2dfb30c8-2307-42db-927a-69c9911b3bee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ecords_x0020_Status xmlns="2dfb30c8-2307-42db-927a-69c9911b3bee">Pending</Records_x0020_Status>
    <Rights xmlns="4ffa91fb-a0ff-4ac5-b2db-65c790d184a4" xsi:nil="true"/>
    <Document_x0020_Creation_x0020_Date xmlns="4ffa91fb-a0ff-4ac5-b2db-65c790d184a4">2021-03-26T10:30:32+00:00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E6D7BB82EFA46AA29A7ED577BE597" ma:contentTypeVersion="32" ma:contentTypeDescription="Create a new document." ma:contentTypeScope="" ma:versionID="8fcd0d9d1c029a954e06b1cf90e71735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2dfb30c8-2307-42db-927a-69c9911b3bee" xmlns:ns7="38885d5b-fd1f-4819-8d40-cb9c4b50cc39" targetNamespace="http://schemas.microsoft.com/office/2006/metadata/properties" ma:root="true" ma:fieldsID="dbf11cc8c72c56e0eabb8a107e348b2c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dfb30c8-2307-42db-927a-69c9911b3bee"/>
    <xsd:import namespace="38885d5b-fd1f-4819-8d40-cb9c4b50cc39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6:Records_x0020_Status" minOccurs="0"/>
                <xsd:element ref="ns6:Records_x0020_Date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7:MediaServiceOCR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19b7115-3280-4d99-91ae-3246264b6e28}" ma:internalName="TaxCatchAllLabel" ma:readOnly="true" ma:showField="CatchAllDataLabel" ma:web="2dfb30c8-2307-42db-927a-69c9911b3b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19b7115-3280-4d99-91ae-3246264b6e28}" ma:internalName="TaxCatchAll" ma:showField="CatchAllData" ma:web="2dfb30c8-2307-42db-927a-69c9911b3b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b30c8-2307-42db-927a-69c9911b3bee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1" nillable="true" ma:displayName="Records Status" ma:default="Pending" ma:internalName="Records_x0020_Status">
      <xsd:simpleType>
        <xsd:restriction base="dms:Text"/>
      </xsd:simpleType>
    </xsd:element>
    <xsd:element name="Records_x0020_Date" ma:index="32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85d5b-fd1f-4819-8d40-cb9c4b50c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825670-FA9D-4926-B189-87C721A1A57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330402F-1B39-496B-9E59-D0048FAD4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01F00-5501-4087-BC03-5B8F086A442D}">
  <ds:schemaRefs>
    <ds:schemaRef ds:uri="http://purl.org/dc/dcmitype/"/>
    <ds:schemaRef ds:uri="http://schemas.microsoft.com/sharepoint/v3/field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8885d5b-fd1f-4819-8d40-cb9c4b50cc39"/>
    <ds:schemaRef ds:uri="http://purl.org/dc/terms/"/>
    <ds:schemaRef ds:uri="2dfb30c8-2307-42db-927a-69c9911b3bee"/>
    <ds:schemaRef ds:uri="http://schemas.microsoft.com/office/2006/documentManagement/types"/>
    <ds:schemaRef ds:uri="http://schemas.microsoft.com/sharepoint.v3"/>
    <ds:schemaRef ds:uri="http://schemas.microsoft.com/office/2006/metadata/properties"/>
    <ds:schemaRef ds:uri="4ffa91fb-a0ff-4ac5-b2db-65c790d184a4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4882D92-BD1A-43E0-85FD-FD8A2BE1E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2dfb30c8-2307-42db-927a-69c9911b3bee"/>
    <ds:schemaRef ds:uri="38885d5b-fd1f-4819-8d40-cb9c4b50c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2nd Gen Rxns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Piletic, Ivan</dc:creator>
  <cp:lastModifiedBy>Piletic, Ivan</cp:lastModifiedBy>
  <dcterms:created xsi:type="dcterms:W3CDTF">2021-03-23T14:15:30Z</dcterms:created>
  <dcterms:modified xsi:type="dcterms:W3CDTF">2021-11-28T00:50:54Z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0x01010091EE6D7BB82EFA46AA29A7ED577BE597</vt:lpwstr>
  </property>
</Properties>
</file>